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2" activeTab="2"/>
  </bookViews>
  <sheets>
    <sheet name="умелые пальчики" sheetId="1" r:id="rId1"/>
    <sheet name="Волшебная бусинка" sheetId="2" r:id="rId2"/>
    <sheet name="Математика" sheetId="3" r:id="rId3"/>
    <sheet name="Изонить" sheetId="4" r:id="rId4"/>
    <sheet name="&quot;Умелые ручки&quot;" sheetId="5" r:id="rId5"/>
    <sheet name="чудесные поделки из макарон" sheetId="6" r:id="rId6"/>
    <sheet name="тестопластика" sheetId="7" r:id="rId7"/>
    <sheet name="Пластилинографика" sheetId="8" r:id="rId8"/>
    <sheet name="ФЗИО" sheetId="9" r:id="rId9"/>
    <sheet name="КВФО2 " sheetId="10" r:id="rId10"/>
    <sheet name="КВФО 5 (2)" sheetId="11" r:id="rId11"/>
    <sheet name="КВФО 5" sheetId="12" r:id="rId12"/>
    <sheet name="стр.1" sheetId="13" r:id="rId13"/>
    <sheet name="КВФО4" sheetId="14" r:id="rId14"/>
  </sheets>
  <definedNames>
    <definedName name="_xlnm.Print_Area" localSheetId="4">'"Умелые ручки"'!$A$1:$DA$49</definedName>
    <definedName name="_xlnm.Print_Area" localSheetId="1">'Волшебная бусинка'!$A$1:$DA$49</definedName>
    <definedName name="_xlnm.Print_Area" localSheetId="3">'Изонить'!$A$1:$DA$49</definedName>
    <definedName name="_xlnm.Print_Area" localSheetId="9">'КВФО2 '!$A$1:$DA$28</definedName>
    <definedName name="_xlnm.Print_Area" localSheetId="13">'КВФО4'!$A$1:$DA$139</definedName>
    <definedName name="_xlnm.Print_Area" localSheetId="2">'Математика'!$A$1:$DA$49</definedName>
    <definedName name="_xlnm.Print_Area" localSheetId="7">'Пластилинографика'!$A$1:$DA$49</definedName>
    <definedName name="_xlnm.Print_Area" localSheetId="12">'стр.1'!$A$1:$FE$23</definedName>
    <definedName name="_xlnm.Print_Area" localSheetId="6">'тестопластика'!$A$1:$DA$49</definedName>
    <definedName name="_xlnm.Print_Area" localSheetId="0">'умелые пальчики'!$A$1:$DA$49</definedName>
    <definedName name="_xlnm.Print_Area" localSheetId="8">'ФЗИО'!$A$1:$DA$49</definedName>
    <definedName name="_xlnm.Print_Area" localSheetId="5">'чудесные поделки из макарон'!$A$1:$DA$49</definedName>
  </definedNames>
  <calcPr fullCalcOnLoad="1"/>
</workbook>
</file>

<file path=xl/sharedStrings.xml><?xml version="1.0" encoding="utf-8"?>
<sst xmlns="http://schemas.openxmlformats.org/spreadsheetml/2006/main" count="1184" uniqueCount="210">
  <si>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</si>
  <si>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</si>
  <si>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</si>
  <si>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</si>
  <si>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</si>
  <si>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</si>
  <si>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</si>
  <si>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</si>
  <si>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</si>
  <si>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</si>
  <si>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</si>
  <si>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</si>
  <si>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</si>
  <si>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</si>
  <si>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</si>
  <si>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</si>
  <si>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</si>
  <si>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</si>
  <si>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Расчеты (обоснования) к плану финансово-хозяйственной деятельности государственного (муниципального) учреждения</t>
  </si>
  <si>
    <t>Приложение № 2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</si>
  <si>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</si>
  <si>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</si>
  <si>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</si>
  <si>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</si>
  <si>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</si>
  <si>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</si>
  <si>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</si>
  <si>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</si>
  <si>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</si>
  <si>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</si>
  <si>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</si>
  <si>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</si>
  <si>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</si>
  <si>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</si>
  <si>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</si>
  <si>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</si>
  <si>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</si>
  <si>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</si>
  <si>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</si>
  <si>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</si>
  <si>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</si>
  <si>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</si>
  <si>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</si>
  <si>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</si>
  <si>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</si>
  <si>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</si>
  <si>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</si>
  <si>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</si>
  <si>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</si>
  <si>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</si>
  <si>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</si>
  <si>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</si>
  <si>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</si>
  <si>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</si>
  <si>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</si>
  <si>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</si>
  <si>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</si>
  <si>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</si>
  <si>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</si>
  <si>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</si>
  <si>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</si>
  <si>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</si>
  <si>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</si>
  <si>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</si>
  <si>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</si>
  <si>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</si>
  <si>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</si>
  <si>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</si>
  <si>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</si>
  <si>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</si>
  <si>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</si>
  <si>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</si>
  <si>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</si>
  <si>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</si>
  <si>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</si>
  <si>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</si>
  <si>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</si>
  <si>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</si>
  <si>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</si>
  <si>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</si>
  <si>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</si>
  <si>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</si>
  <si>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</si>
  <si>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</si>
  <si>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</si>
  <si>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</si>
  <si>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</si>
  <si>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</si>
  <si>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к Порядку составления и утверждения плана финансово-хозяйственной деятельности муниципальных учреждений Добрянского муниципального района, подведомственных управлению образования</t>
  </si>
  <si>
    <t>оплата проезда при служебных комондировках г.Добрянка</t>
  </si>
  <si>
    <t>имущественный налог</t>
  </si>
  <si>
    <t>земельный налог</t>
  </si>
  <si>
    <t>оплата за телефон</t>
  </si>
  <si>
    <t>Электроэнергия (квт*ч)</t>
  </si>
  <si>
    <t>водопотребление</t>
  </si>
  <si>
    <t>водоотведение</t>
  </si>
  <si>
    <t>теплоэнергия</t>
  </si>
  <si>
    <t xml:space="preserve"> налог негативное воздействие </t>
  </si>
  <si>
    <t>оплата проезда при служебных комондировках г.Перми</t>
  </si>
  <si>
    <t xml:space="preserve">пособие по уходу за ребенком до 1,5 </t>
  </si>
  <si>
    <t xml:space="preserve">з/ д сада </t>
  </si>
  <si>
    <t>6.4. Расчет (обоснование) расходов на приобретение основных средств, материальных запасов</t>
  </si>
  <si>
    <t>источник финансового обеспечение : внебюджет</t>
  </si>
  <si>
    <t>Приобритение продуктов питания</t>
  </si>
  <si>
    <t>расходы на вывоз ТБО</t>
  </si>
  <si>
    <t>расходы на размещения ТБО на полигоне</t>
  </si>
  <si>
    <t>расход дератизацию, дезеннсекции</t>
  </si>
  <si>
    <t>техническое обслуживание оргтехники</t>
  </si>
  <si>
    <t>4</t>
  </si>
  <si>
    <t>5</t>
  </si>
  <si>
    <t>6</t>
  </si>
  <si>
    <t>7</t>
  </si>
  <si>
    <t>8</t>
  </si>
  <si>
    <t>прочие расходы по содержанию помещения</t>
  </si>
  <si>
    <t>стрелец мониторинг</t>
  </si>
  <si>
    <t>услуги аутсорсинга</t>
  </si>
  <si>
    <t xml:space="preserve">расходы по обслуживанию инженерных сетей </t>
  </si>
  <si>
    <t>местный бюджет</t>
  </si>
  <si>
    <t xml:space="preserve">мягкий инвентарь и хозяйственные расходы </t>
  </si>
  <si>
    <t>продукты питания</t>
  </si>
  <si>
    <t>6.2. Расчет (обоснование) расходов на оплату коммунальных услуг</t>
  </si>
  <si>
    <t>источник финансового обеспечение : краевой бюджет</t>
  </si>
  <si>
    <t>сопровождение 1С и АСУ программы</t>
  </si>
  <si>
    <t>сопровождениеАЦК СКИФ программы</t>
  </si>
  <si>
    <t>услуги вневедомственной охраны и пожарной</t>
  </si>
  <si>
    <t>лицензия на программу контур</t>
  </si>
  <si>
    <t xml:space="preserve">услуги банка Банка Урал ФД </t>
  </si>
  <si>
    <t>расходы на ЭЦП</t>
  </si>
  <si>
    <t>медецинские осмотры "клиника Надежда"</t>
  </si>
  <si>
    <t>курсы повышение квалификации</t>
  </si>
  <si>
    <t xml:space="preserve"> оплата за интернет</t>
  </si>
  <si>
    <t>851 (290)</t>
  </si>
  <si>
    <t>852 (290)</t>
  </si>
  <si>
    <t>244 (221)</t>
  </si>
  <si>
    <t>244 (223)</t>
  </si>
  <si>
    <t>244 (340)</t>
  </si>
  <si>
    <t>244 (225)</t>
  </si>
  <si>
    <t>244 (226)</t>
  </si>
  <si>
    <t>244 (310)</t>
  </si>
  <si>
    <t>краевой бюджет</t>
  </si>
  <si>
    <t>112</t>
  </si>
  <si>
    <t>предоставление мер социальной поддержки педработников по оплате ЖКУ</t>
  </si>
  <si>
    <t>АУП</t>
  </si>
  <si>
    <t>педагогический персонал</t>
  </si>
  <si>
    <t>обслуживающий персонал</t>
  </si>
  <si>
    <t>111</t>
  </si>
  <si>
    <t xml:space="preserve">Приобритение ОС </t>
  </si>
  <si>
    <t xml:space="preserve">1.Расчеты (обоснования) выплат на Обеспечение воспитания и обучения детей-инвалидов в дошкольных образовательных учреждениях и на дому </t>
  </si>
  <si>
    <t>уход за детьми инвалидами</t>
  </si>
  <si>
    <t xml:space="preserve">количество детей </t>
  </si>
  <si>
    <t xml:space="preserve">сумма на одного ребенка в год </t>
  </si>
  <si>
    <t>сумма выплат в квартал</t>
  </si>
  <si>
    <t>источник финансового обеспечение : краевые</t>
  </si>
  <si>
    <t xml:space="preserve">зарабатноя плата </t>
  </si>
  <si>
    <t xml:space="preserve">Размер 
выплаты 
</t>
  </si>
  <si>
    <t>1.1. Расчеты (обоснования) на заработную плату педагогическому персаналу</t>
  </si>
  <si>
    <t xml:space="preserve">1.Расчеты (обоснования) выплат на Предоставление мер социальной поддержки педагогическим работникам образовательных организаций </t>
  </si>
  <si>
    <t>выплата за нагрудные знаки и высшеюкатегорию</t>
  </si>
  <si>
    <t>количество получателей</t>
  </si>
  <si>
    <t>высшаяя категория</t>
  </si>
  <si>
    <t xml:space="preserve">нагрудный знак </t>
  </si>
  <si>
    <t>6. Расчет (обоснование) расходов на питание сотрудников</t>
  </si>
  <si>
    <t xml:space="preserve">питание сотрудников </t>
  </si>
  <si>
    <t xml:space="preserve">6.7. Расчет (обоснование) родительская плата за детский сад </t>
  </si>
  <si>
    <t xml:space="preserve">Код видов дохода </t>
  </si>
  <si>
    <t>130 (244)</t>
  </si>
  <si>
    <t xml:space="preserve">продительская плата </t>
  </si>
  <si>
    <t xml:space="preserve">Количество детей </t>
  </si>
  <si>
    <t>Количество  питающихся сотрудников</t>
  </si>
  <si>
    <t>Средняя стоимость одного обеда в день</t>
  </si>
  <si>
    <t>Количество рабочих дней в 2017 году.</t>
  </si>
  <si>
    <t>Код видов доходов</t>
  </si>
  <si>
    <t>130( 244)</t>
  </si>
  <si>
    <t>119 (213)</t>
  </si>
  <si>
    <t>111 (211)</t>
  </si>
  <si>
    <t>заработная плата педагога</t>
  </si>
  <si>
    <t xml:space="preserve">заработная плата бухгалтера </t>
  </si>
  <si>
    <t xml:space="preserve">количество раз в месяй </t>
  </si>
  <si>
    <t xml:space="preserve">количество получателей </t>
  </si>
  <si>
    <t xml:space="preserve">приобритение мат запасов О.С. </t>
  </si>
  <si>
    <t>1. Расчеты (обоснования) выплат на платную услугу по " Пластилинографика" на 2017 г. код источника внебюджет</t>
  </si>
  <si>
    <t>1. Расчеты (обоснования) выплат на платную услугу по "Тестопластика" на 2017 г. код источника внебюджет</t>
  </si>
  <si>
    <t>1. Расчеты (обоснования) выплат на платную услугу по "Чудесные поделки из макарон" на 2017 г. код источника внебюджет</t>
  </si>
  <si>
    <t>244 (340,310)</t>
  </si>
  <si>
    <t>1. Расчеты (обоснования) выплат на платную услугу по "Умелые ручки" на 2017 г. код источника внебюджет</t>
  </si>
  <si>
    <t>1.1.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</si>
  <si>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2. Расчет (обоснование) расходов на оплату коммунальных услуг</t>
  </si>
  <si>
    <t>3. Расчет (обоснование) расходов на приобретение основных средств, материальных запасов</t>
  </si>
  <si>
    <t>1. Расчеты (обоснования) выплат на платную услугу по "Изонить" на 2017 г. код источника внебюджет</t>
  </si>
  <si>
    <t>1. Расчеты (обоснования) выплат на платную услугу по "Математика" на 2017 г. код источника внебюджет</t>
  </si>
  <si>
    <t>1. Расчеты (обоснования) выплат на платную услугу по "Волшебная бусинка" на 2017 г. код источника внебюджет</t>
  </si>
  <si>
    <t>1. Расчеты (обоснования) выплат на платную услугу по "умелые пальчики" на 2017 г. код источника внебюджет</t>
  </si>
  <si>
    <t>1. Расчеты (обоснования) выплат на платную услугу по"Профилактеке плоскостопия" на 2017 г. код источника внебюджет</t>
  </si>
  <si>
    <t xml:space="preserve">сумма в месяц </t>
  </si>
  <si>
    <t xml:space="preserve">сумма ,руб </t>
  </si>
  <si>
    <t xml:space="preserve">голичество раз в год </t>
  </si>
  <si>
    <t>всего в год</t>
  </si>
  <si>
    <t>количество раз в месяц</t>
  </si>
  <si>
    <t>Сумма, руб. в год
(гр. 2 x гр. 3)</t>
  </si>
  <si>
    <t>сумма в месяц</t>
  </si>
  <si>
    <t>Сумма, руб. в год 
(гр. 2 x гр. 3)</t>
  </si>
  <si>
    <t xml:space="preserve">в год </t>
  </si>
  <si>
    <t xml:space="preserve">всего в год </t>
  </si>
  <si>
    <t>сумма,руб</t>
  </si>
  <si>
    <t xml:space="preserve">количество  раз в год </t>
  </si>
  <si>
    <t>сумма .руб</t>
  </si>
  <si>
    <t xml:space="preserve">сумма,руб </t>
  </si>
  <si>
    <t>Сумма, руб. 
Год</t>
  </si>
  <si>
    <t xml:space="preserve">Сумма, руб. 
Год </t>
  </si>
  <si>
    <t>в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</si>
</sst>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0" fontId="3" fillId="0" borderId="0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 vertical="center" wrapText="1" indent="2"/>
    </xf>
    <xf numFmtId="0" fontId="1" fillId="0" borderId="16" xfId="0" applyNumberFormat="1" applyFont="1" applyBorder="1" applyAlignment="1">
      <alignment horizontal="left" vertical="center" wrapText="1" indent="2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 indent="2"/>
    </xf>
    <xf numFmtId="0" fontId="1" fillId="0" borderId="18" xfId="0" applyNumberFormat="1" applyFont="1" applyBorder="1" applyAlignment="1">
      <alignment horizontal="left" vertical="center" wrapText="1" indent="2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top" wrapText="1"/>
    </xf>
    <xf numFmtId="9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10" xfId="0" applyNumberFormat="1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right" vertical="center"/>
    </xf>
    <xf numFmtId="0" fontId="1" fillId="0" borderId="16" xfId="0" applyNumberFormat="1" applyFont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B46"/>
  <sheetViews>
    <sheetView view="pageBreakPreview" zoomScaleSheetLayoutView="100" zoomScalePageLayoutView="0" workbookViewId="0" topLeftCell="A13">
      <selection activeCell="CJ46" sqref="CJ46:DA46"/>
    </sheetView>
  </sheetViews>
  <sheetFormatPr defaultColWidth="0.875" defaultRowHeight="12" customHeight="1"/>
  <cols>
    <col min="1" max="21" width="0.875" style="2" customWidth="1"/>
    <col min="22" max="22" width="1.875" style="2" customWidth="1"/>
    <col min="23" max="40" width="0.875" style="2" customWidth="1"/>
    <col min="41" max="41" width="2.25390625" style="2" customWidth="1"/>
    <col min="42" max="42" width="1.875" style="2" customWidth="1"/>
    <col min="43" max="104" width="0.875" style="2" customWidth="1"/>
    <col min="105" max="105" width="4.00390625" style="2" customWidth="1"/>
    <col min="106" max="131" width="0.875" style="2" customWidth="1"/>
    <col min="132" max="132" width="4.375" style="2" bestFit="1" customWidth="1"/>
    <col min="133" max="16384" width="0.875" style="2" customWidth="1"/>
  </cols>
  <sheetData>
    <row r="1" ht="3" customHeight="1"/>
    <row r="2" spans="1:105" s="6" customFormat="1" ht="27.75" customHeight="1">
      <c r="A2" s="69" t="s">
        <v>191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</row>
    <row r="3" spans="1:105" s="6" customFormat="1" ht="14.25">
      <c r="A3" s="6" t="s">
        <v>16</v>
      </c>
      <c r="X3" s="23" t="s">
        <v>174</v>
      </c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</row>
    <row r="4" spans="1:105" s="3" customFormat="1" ht="45" customHeight="1">
      <c r="A4" s="34" t="s">
        <v>0</v>
      </c>
      <c r="B4" s="37"/>
      <c r="C4" s="37"/>
      <c r="D4" s="37"/>
      <c r="E4" s="37"/>
      <c r="F4" s="38"/>
      <c r="G4" s="34" t="s">
        <v>26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8"/>
      <c r="AE4" s="34" t="s">
        <v>199</v>
      </c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8"/>
      <c r="BD4" s="34" t="s">
        <v>177</v>
      </c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8"/>
      <c r="BT4" s="34" t="s">
        <v>178</v>
      </c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8"/>
      <c r="CJ4" s="34" t="s">
        <v>3</v>
      </c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8"/>
    </row>
    <row r="5" spans="1:105" s="4" customFormat="1" ht="12.75">
      <c r="A5" s="20">
        <v>1</v>
      </c>
      <c r="B5" s="20"/>
      <c r="C5" s="20"/>
      <c r="D5" s="20"/>
      <c r="E5" s="20"/>
      <c r="F5" s="20"/>
      <c r="G5" s="20">
        <v>2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>
        <v>3</v>
      </c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>
        <v>4</v>
      </c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>
        <v>5</v>
      </c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>
        <v>6</v>
      </c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</row>
    <row r="6" spans="1:105" s="4" customFormat="1" ht="28.5" customHeight="1">
      <c r="A6" s="63">
        <v>1</v>
      </c>
      <c r="B6" s="64"/>
      <c r="C6" s="64"/>
      <c r="D6" s="64"/>
      <c r="E6" s="64"/>
      <c r="F6" s="65"/>
      <c r="G6" s="66" t="s">
        <v>176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8"/>
      <c r="AE6" s="63">
        <v>79.86</v>
      </c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5"/>
      <c r="BD6" s="63">
        <v>4</v>
      </c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5"/>
      <c r="BT6" s="63">
        <v>10</v>
      </c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5"/>
      <c r="CJ6" s="63">
        <v>718.74</v>
      </c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5"/>
    </row>
    <row r="7" spans="1:105" s="5" customFormat="1" ht="22.5" customHeight="1">
      <c r="A7" s="15" t="s">
        <v>37</v>
      </c>
      <c r="B7" s="15"/>
      <c r="C7" s="15"/>
      <c r="D7" s="15"/>
      <c r="E7" s="15"/>
      <c r="F7" s="15"/>
      <c r="G7" s="21" t="s">
        <v>175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18">
        <v>207.45</v>
      </c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>
        <v>4</v>
      </c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>
        <v>10</v>
      </c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>
        <v>1867.05</v>
      </c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5" customFormat="1" ht="15" customHeight="1">
      <c r="A8" s="15"/>
      <c r="B8" s="15"/>
      <c r="C8" s="15"/>
      <c r="D8" s="15"/>
      <c r="E8" s="15"/>
      <c r="F8" s="15"/>
      <c r="G8" s="16" t="s">
        <v>12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7"/>
      <c r="AE8" s="18" t="s">
        <v>13</v>
      </c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 t="s">
        <v>13</v>
      </c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 t="s">
        <v>13</v>
      </c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9">
        <f>CJ7+CJ6</f>
        <v>2585.79</v>
      </c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</row>
    <row r="9" spans="1:105" s="14" customFormat="1" ht="22.5" customHeight="1">
      <c r="A9" s="62" t="s">
        <v>185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</row>
    <row r="10" spans="1:105" s="6" customFormat="1" ht="14.25">
      <c r="A10" s="6" t="s">
        <v>16</v>
      </c>
      <c r="X10" s="23" t="s">
        <v>173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1" spans="1:105" ht="55.5" customHeight="1">
      <c r="A11" s="24" t="s">
        <v>0</v>
      </c>
      <c r="B11" s="25"/>
      <c r="C11" s="25"/>
      <c r="D11" s="25"/>
      <c r="E11" s="25"/>
      <c r="F11" s="26"/>
      <c r="G11" s="24" t="s">
        <v>79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6"/>
      <c r="BW11" s="24" t="s">
        <v>32</v>
      </c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6"/>
      <c r="CM11" s="24" t="s">
        <v>31</v>
      </c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s="1" customFormat="1" ht="12.75">
      <c r="A12" s="20">
        <v>1</v>
      </c>
      <c r="B12" s="20"/>
      <c r="C12" s="20"/>
      <c r="D12" s="20"/>
      <c r="E12" s="20"/>
      <c r="F12" s="20"/>
      <c r="G12" s="20">
        <v>2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>
        <v>3</v>
      </c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>
        <v>4</v>
      </c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ht="15" customHeight="1">
      <c r="A13" s="15" t="s">
        <v>33</v>
      </c>
      <c r="B13" s="15"/>
      <c r="C13" s="15"/>
      <c r="D13" s="15"/>
      <c r="E13" s="15"/>
      <c r="F13" s="15"/>
      <c r="G13" s="9"/>
      <c r="H13" s="44" t="s">
        <v>44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5"/>
      <c r="BW13" s="18" t="s">
        <v>13</v>
      </c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</row>
    <row r="14" spans="1:105" s="1" customFormat="1" ht="12.75">
      <c r="A14" s="46" t="s">
        <v>34</v>
      </c>
      <c r="B14" s="47"/>
      <c r="C14" s="47"/>
      <c r="D14" s="47"/>
      <c r="E14" s="47"/>
      <c r="F14" s="48"/>
      <c r="G14" s="11"/>
      <c r="H14" s="52" t="s">
        <v>2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3"/>
      <c r="BW14" s="54">
        <f>CJ8</f>
        <v>2585.79</v>
      </c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6"/>
      <c r="CM14" s="54">
        <f>BW14*22%</f>
        <v>568.8738</v>
      </c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6"/>
    </row>
    <row r="15" spans="1:105" s="1" customFormat="1" ht="12.75">
      <c r="A15" s="49"/>
      <c r="B15" s="50"/>
      <c r="C15" s="50"/>
      <c r="D15" s="50"/>
      <c r="E15" s="50"/>
      <c r="F15" s="51"/>
      <c r="G15" s="10"/>
      <c r="H15" s="60" t="s">
        <v>45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1"/>
      <c r="BW15" s="57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9"/>
      <c r="CM15" s="57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9"/>
    </row>
    <row r="16" spans="1:105" s="1" customFormat="1" ht="12.75" customHeight="1">
      <c r="A16" s="15" t="s">
        <v>35</v>
      </c>
      <c r="B16" s="15"/>
      <c r="C16" s="15"/>
      <c r="D16" s="15"/>
      <c r="E16" s="15"/>
      <c r="F16" s="15"/>
      <c r="G16" s="9"/>
      <c r="H16" s="42" t="s">
        <v>46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3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:105" s="1" customFormat="1" ht="1.5" customHeight="1" hidden="1">
      <c r="A17" s="15" t="s">
        <v>36</v>
      </c>
      <c r="B17" s="15"/>
      <c r="C17" s="15"/>
      <c r="D17" s="15"/>
      <c r="E17" s="15"/>
      <c r="F17" s="15"/>
      <c r="G17" s="9"/>
      <c r="H17" s="42" t="s">
        <v>47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3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:105" s="1" customFormat="1" ht="26.25" customHeight="1" hidden="1">
      <c r="A18" s="15" t="s">
        <v>37</v>
      </c>
      <c r="B18" s="15"/>
      <c r="C18" s="15"/>
      <c r="D18" s="15"/>
      <c r="E18" s="15"/>
      <c r="F18" s="15"/>
      <c r="G18" s="9"/>
      <c r="H18" s="44" t="s">
        <v>48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5"/>
      <c r="BW18" s="18" t="s">
        <v>13</v>
      </c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  <row r="19" spans="1:105" s="1" customFormat="1" ht="12.75">
      <c r="A19" s="46" t="s">
        <v>38</v>
      </c>
      <c r="B19" s="47"/>
      <c r="C19" s="47"/>
      <c r="D19" s="47"/>
      <c r="E19" s="47"/>
      <c r="F19" s="48"/>
      <c r="G19" s="11"/>
      <c r="H19" s="52" t="s">
        <v>2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3"/>
      <c r="BW19" s="54">
        <f>BW14</f>
        <v>2585.79</v>
      </c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6"/>
      <c r="CM19" s="54">
        <f>BW19*2.9%</f>
        <v>74.98791</v>
      </c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6"/>
    </row>
    <row r="20" spans="1:105" s="1" customFormat="1" ht="25.5" customHeight="1">
      <c r="A20" s="49"/>
      <c r="B20" s="50"/>
      <c r="C20" s="50"/>
      <c r="D20" s="50"/>
      <c r="E20" s="50"/>
      <c r="F20" s="51"/>
      <c r="G20" s="10"/>
      <c r="H20" s="60" t="s">
        <v>49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1"/>
      <c r="BW20" s="57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9"/>
      <c r="CM20" s="57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9"/>
    </row>
    <row r="21" spans="1:105" s="1" customFormat="1" ht="0.75" customHeight="1">
      <c r="A21" s="15" t="s">
        <v>39</v>
      </c>
      <c r="B21" s="15"/>
      <c r="C21" s="15"/>
      <c r="D21" s="15"/>
      <c r="E21" s="15"/>
      <c r="F21" s="15"/>
      <c r="G21" s="9"/>
      <c r="H21" s="42" t="s">
        <v>50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3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</row>
    <row r="22" spans="1:105" s="1" customFormat="1" ht="27" customHeight="1">
      <c r="A22" s="15" t="s">
        <v>40</v>
      </c>
      <c r="B22" s="15"/>
      <c r="C22" s="15"/>
      <c r="D22" s="15"/>
      <c r="E22" s="15"/>
      <c r="F22" s="15"/>
      <c r="G22" s="9"/>
      <c r="H22" s="42" t="s">
        <v>51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3"/>
      <c r="BW22" s="18">
        <f>BW19</f>
        <v>2585.79</v>
      </c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>
        <f>BW22*0.2%</f>
        <v>5.17158</v>
      </c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</row>
    <row r="23" spans="1:105" s="1" customFormat="1" ht="0.75" customHeight="1">
      <c r="A23" s="15" t="s">
        <v>41</v>
      </c>
      <c r="B23" s="15"/>
      <c r="C23" s="15"/>
      <c r="D23" s="15"/>
      <c r="E23" s="15"/>
      <c r="F23" s="15"/>
      <c r="G23" s="9"/>
      <c r="H23" s="42" t="s">
        <v>52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3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</row>
    <row r="24" spans="1:105" s="1" customFormat="1" ht="27" customHeight="1" hidden="1">
      <c r="A24" s="15" t="s">
        <v>42</v>
      </c>
      <c r="B24" s="15"/>
      <c r="C24" s="15"/>
      <c r="D24" s="15"/>
      <c r="E24" s="15"/>
      <c r="F24" s="15"/>
      <c r="G24" s="9"/>
      <c r="H24" s="42" t="s">
        <v>52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3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</row>
    <row r="25" spans="1:105" s="1" customFormat="1" ht="26.25" customHeight="1">
      <c r="A25" s="15" t="s">
        <v>43</v>
      </c>
      <c r="B25" s="15"/>
      <c r="C25" s="15"/>
      <c r="D25" s="15"/>
      <c r="E25" s="15"/>
      <c r="F25" s="15"/>
      <c r="G25" s="9"/>
      <c r="H25" s="44" t="s">
        <v>53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5"/>
      <c r="BW25" s="18">
        <f>BW22</f>
        <v>2585.79</v>
      </c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>
        <f>BW25*5.1%</f>
        <v>131.87528999999998</v>
      </c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</row>
    <row r="26" spans="1:105" s="1" customFormat="1" ht="13.5" customHeight="1">
      <c r="A26" s="15"/>
      <c r="B26" s="15"/>
      <c r="C26" s="15"/>
      <c r="D26" s="15"/>
      <c r="E26" s="15"/>
      <c r="F26" s="15"/>
      <c r="G26" s="27" t="s">
        <v>12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7"/>
      <c r="BW26" s="18" t="s">
        <v>13</v>
      </c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9">
        <f>CM25+CM22+CM19+CM14</f>
        <v>780.9085799999999</v>
      </c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</row>
    <row r="27" ht="3" customHeight="1" hidden="1"/>
    <row r="28" spans="1:105" s="8" customFormat="1" ht="46.5" customHeight="1" hidden="1">
      <c r="A28" s="39" t="s">
        <v>87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</row>
    <row r="29" ht="12" customHeight="1" hidden="1">
      <c r="EB29" s="2">
        <f>CM26+CL39+CJ8</f>
        <v>3392.60958</v>
      </c>
    </row>
    <row r="30" ht="10.5" customHeight="1" hidden="1"/>
    <row r="31" spans="1:105" s="6" customFormat="1" ht="14.25">
      <c r="A31" s="41" t="s">
        <v>186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</row>
    <row r="32" spans="1:132" s="6" customFormat="1" ht="14.25">
      <c r="A32" s="6" t="s">
        <v>16</v>
      </c>
      <c r="X32" s="23" t="s">
        <v>134</v>
      </c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EB32" s="6">
        <f>CM26+CL39+CJ8</f>
        <v>3392.60958</v>
      </c>
    </row>
    <row r="33" spans="1:105" s="3" customFormat="1" ht="45" customHeight="1">
      <c r="A33" s="34" t="s">
        <v>0</v>
      </c>
      <c r="B33" s="37"/>
      <c r="C33" s="37"/>
      <c r="D33" s="37"/>
      <c r="E33" s="37"/>
      <c r="F33" s="37"/>
      <c r="G33" s="38"/>
      <c r="H33" s="34" t="s">
        <v>56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8"/>
      <c r="AP33" s="34" t="s">
        <v>69</v>
      </c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8"/>
      <c r="BF33" s="34" t="s">
        <v>70</v>
      </c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8"/>
      <c r="BV33" s="34" t="s">
        <v>199</v>
      </c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8"/>
      <c r="CL33" s="34" t="s">
        <v>208</v>
      </c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8"/>
    </row>
    <row r="34" spans="1:105" s="4" customFormat="1" ht="12.75">
      <c r="A34" s="20">
        <v>1</v>
      </c>
      <c r="B34" s="20"/>
      <c r="C34" s="20"/>
      <c r="D34" s="20"/>
      <c r="E34" s="20"/>
      <c r="F34" s="20"/>
      <c r="G34" s="20"/>
      <c r="H34" s="20">
        <v>2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>
        <v>4</v>
      </c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>
        <v>5</v>
      </c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>
        <v>6</v>
      </c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>
        <v>6</v>
      </c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</row>
    <row r="35" spans="1:105" s="5" customFormat="1" ht="15" customHeight="1">
      <c r="A35" s="15" t="s">
        <v>33</v>
      </c>
      <c r="B35" s="15"/>
      <c r="C35" s="15"/>
      <c r="D35" s="15"/>
      <c r="E35" s="15"/>
      <c r="F35" s="15"/>
      <c r="G35" s="15"/>
      <c r="H35" s="21" t="s">
        <v>93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18">
        <v>0.18</v>
      </c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>
        <v>5.87</v>
      </c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>
        <v>1.05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>
        <v>9.45</v>
      </c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</row>
    <row r="36" spans="1:105" s="5" customFormat="1" ht="15" customHeight="1">
      <c r="A36" s="34">
        <v>2</v>
      </c>
      <c r="B36" s="35"/>
      <c r="C36" s="35"/>
      <c r="D36" s="35"/>
      <c r="E36" s="35"/>
      <c r="F36" s="35"/>
      <c r="G36" s="36"/>
      <c r="H36" s="31" t="s">
        <v>94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3"/>
      <c r="AP36" s="34">
        <v>0.01</v>
      </c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30"/>
      <c r="BF36" s="34">
        <v>44.11</v>
      </c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30"/>
      <c r="BV36" s="34">
        <v>0.4411</v>
      </c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30"/>
      <c r="CL36" s="34">
        <v>3.96</v>
      </c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30"/>
    </row>
    <row r="37" spans="1:132" s="5" customFormat="1" ht="15" customHeight="1">
      <c r="A37" s="28" t="s">
        <v>43</v>
      </c>
      <c r="B37" s="29"/>
      <c r="C37" s="29"/>
      <c r="D37" s="29"/>
      <c r="E37" s="29"/>
      <c r="F37" s="29"/>
      <c r="G37" s="30"/>
      <c r="H37" s="31" t="s">
        <v>95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3"/>
      <c r="AP37" s="34">
        <v>0.01</v>
      </c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30"/>
      <c r="BF37" s="34">
        <v>45.9</v>
      </c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30"/>
      <c r="BV37" s="34">
        <v>0.459</v>
      </c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30"/>
      <c r="CL37" s="34">
        <v>4.131</v>
      </c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30"/>
      <c r="EB37" s="5">
        <f>CJ46+CL39+CM26+CJ8</f>
        <v>30599.60958</v>
      </c>
    </row>
    <row r="38" spans="1:105" s="5" customFormat="1" ht="15" customHeight="1">
      <c r="A38" s="15" t="s">
        <v>108</v>
      </c>
      <c r="B38" s="15"/>
      <c r="C38" s="15"/>
      <c r="D38" s="15"/>
      <c r="E38" s="15"/>
      <c r="F38" s="15"/>
      <c r="G38" s="15"/>
      <c r="H38" s="21" t="s">
        <v>96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18">
        <v>0.0005</v>
      </c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>
        <v>1867.23</v>
      </c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>
        <v>0.93</v>
      </c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>
        <v>8.37</v>
      </c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</row>
    <row r="39" spans="1:105" s="5" customFormat="1" ht="15" customHeight="1">
      <c r="A39" s="15"/>
      <c r="B39" s="15"/>
      <c r="C39" s="15"/>
      <c r="D39" s="15"/>
      <c r="E39" s="15"/>
      <c r="F39" s="15"/>
      <c r="G39" s="15"/>
      <c r="H39" s="27" t="s">
        <v>12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7"/>
      <c r="AP39" s="18" t="s">
        <v>13</v>
      </c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 t="s">
        <v>13</v>
      </c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>
        <f>BV38+BV37+BV36+BV35</f>
        <v>2.8801</v>
      </c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9">
        <f>CL38+CL37+CL36+CL35</f>
        <v>25.910999999999998</v>
      </c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</row>
    <row r="40" ht="1.5" customHeight="1"/>
    <row r="41" spans="1:105" s="6" customFormat="1" ht="14.25">
      <c r="A41" s="22" t="s">
        <v>187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</row>
    <row r="42" spans="1:105" s="6" customFormat="1" ht="14.25">
      <c r="A42" s="6" t="s">
        <v>16</v>
      </c>
      <c r="X42" s="23" t="s">
        <v>183</v>
      </c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</row>
    <row r="43" spans="1:105" s="3" customFormat="1" ht="45" customHeight="1">
      <c r="A43" s="24" t="s">
        <v>0</v>
      </c>
      <c r="B43" s="25"/>
      <c r="C43" s="25"/>
      <c r="D43" s="25"/>
      <c r="E43" s="25"/>
      <c r="F43" s="25"/>
      <c r="G43" s="26"/>
      <c r="H43" s="24" t="s">
        <v>56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6"/>
      <c r="BD43" s="24" t="s">
        <v>73</v>
      </c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6"/>
      <c r="BT43" s="24" t="s">
        <v>83</v>
      </c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6"/>
      <c r="CJ43" s="24" t="s">
        <v>84</v>
      </c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6"/>
    </row>
    <row r="44" spans="1:105" s="4" customFormat="1" ht="12.75">
      <c r="A44" s="20">
        <v>1</v>
      </c>
      <c r="B44" s="20"/>
      <c r="C44" s="20"/>
      <c r="D44" s="20"/>
      <c r="E44" s="20"/>
      <c r="F44" s="20"/>
      <c r="G44" s="20"/>
      <c r="H44" s="20">
        <v>2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>
        <v>4</v>
      </c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>
        <v>5</v>
      </c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>
        <v>6</v>
      </c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</row>
    <row r="45" spans="1:105" s="5" customFormat="1" ht="15" customHeight="1">
      <c r="A45" s="15" t="s">
        <v>33</v>
      </c>
      <c r="B45" s="15"/>
      <c r="C45" s="15"/>
      <c r="D45" s="15"/>
      <c r="E45" s="15"/>
      <c r="F45" s="15"/>
      <c r="G45" s="15"/>
      <c r="H45" s="21" t="s">
        <v>179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>
        <f>3023*9</f>
        <v>27207</v>
      </c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</row>
    <row r="46" spans="1:105" s="5" customFormat="1" ht="15" customHeight="1">
      <c r="A46" s="15"/>
      <c r="B46" s="15"/>
      <c r="C46" s="15"/>
      <c r="D46" s="15"/>
      <c r="E46" s="15"/>
      <c r="F46" s="15"/>
      <c r="G46" s="15"/>
      <c r="H46" s="16" t="s">
        <v>12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7"/>
      <c r="BD46" s="18" t="s">
        <v>13</v>
      </c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 t="s">
        <v>13</v>
      </c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9">
        <f>CJ45</f>
        <v>27207</v>
      </c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</row>
    <row r="47" ht="12" customHeight="1" hidden="1"/>
    <row r="48" ht="12" customHeight="1" hidden="1"/>
    <row r="49" ht="12" customHeight="1" hidden="1"/>
  </sheetData>
  <sheetProtection/>
  <mergeCells count="159">
    <mergeCell ref="A2:DA2"/>
    <mergeCell ref="X3:DA3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9:DA9"/>
    <mergeCell ref="X10:DA10"/>
    <mergeCell ref="A11:F11"/>
    <mergeCell ref="G11:BV11"/>
    <mergeCell ref="BW11:CL11"/>
    <mergeCell ref="CM11:DA11"/>
    <mergeCell ref="A12:F12"/>
    <mergeCell ref="G12:BV12"/>
    <mergeCell ref="BW12:CL12"/>
    <mergeCell ref="CM12:DA12"/>
    <mergeCell ref="A13:F13"/>
    <mergeCell ref="H13:BV13"/>
    <mergeCell ref="BW13:CL13"/>
    <mergeCell ref="CM13:DA13"/>
    <mergeCell ref="A14:F15"/>
    <mergeCell ref="H14:BV14"/>
    <mergeCell ref="BW14:CL15"/>
    <mergeCell ref="CM14:DA15"/>
    <mergeCell ref="H15:BV15"/>
    <mergeCell ref="A16:F16"/>
    <mergeCell ref="H16:BV16"/>
    <mergeCell ref="BW16:CL16"/>
    <mergeCell ref="CM16:DA16"/>
    <mergeCell ref="A17:F17"/>
    <mergeCell ref="H17:BV17"/>
    <mergeCell ref="BW17:CL17"/>
    <mergeCell ref="CM17:DA17"/>
    <mergeCell ref="A18:F18"/>
    <mergeCell ref="H18:BV18"/>
    <mergeCell ref="BW18:CL18"/>
    <mergeCell ref="CM18:DA18"/>
    <mergeCell ref="A19:F20"/>
    <mergeCell ref="H19:BV19"/>
    <mergeCell ref="BW19:CL20"/>
    <mergeCell ref="CM19:DA20"/>
    <mergeCell ref="H20:BV20"/>
    <mergeCell ref="A21:F21"/>
    <mergeCell ref="H21:BV21"/>
    <mergeCell ref="BW21:CL21"/>
    <mergeCell ref="CM21:DA21"/>
    <mergeCell ref="A22:F22"/>
    <mergeCell ref="H22:BV22"/>
    <mergeCell ref="BW22:CL22"/>
    <mergeCell ref="CM22:DA22"/>
    <mergeCell ref="A23:F23"/>
    <mergeCell ref="H23:BV23"/>
    <mergeCell ref="BW23:CL23"/>
    <mergeCell ref="CM23:DA23"/>
    <mergeCell ref="A24:F24"/>
    <mergeCell ref="H24:BV24"/>
    <mergeCell ref="BW24:CL24"/>
    <mergeCell ref="CM24:DA24"/>
    <mergeCell ref="A25:F25"/>
    <mergeCell ref="H25:BV25"/>
    <mergeCell ref="BW25:CL25"/>
    <mergeCell ref="CM25:DA25"/>
    <mergeCell ref="A26:F26"/>
    <mergeCell ref="G26:BV26"/>
    <mergeCell ref="BW26:CL26"/>
    <mergeCell ref="CM26:DA26"/>
    <mergeCell ref="A28:DA28"/>
    <mergeCell ref="A31:DA31"/>
    <mergeCell ref="X32:DA32"/>
    <mergeCell ref="A33:G33"/>
    <mergeCell ref="H33:AO33"/>
    <mergeCell ref="AP33:BE33"/>
    <mergeCell ref="BF33:BU33"/>
    <mergeCell ref="BV33:CK33"/>
    <mergeCell ref="CL33:DA33"/>
    <mergeCell ref="A34:G34"/>
    <mergeCell ref="H34:AO34"/>
    <mergeCell ref="AP34:BE34"/>
    <mergeCell ref="BF34:BU34"/>
    <mergeCell ref="BV34:CK34"/>
    <mergeCell ref="CL34:DA34"/>
    <mergeCell ref="A35:G35"/>
    <mergeCell ref="H35:AO35"/>
    <mergeCell ref="AP35:BE35"/>
    <mergeCell ref="BF35:BU35"/>
    <mergeCell ref="BV35:CK35"/>
    <mergeCell ref="CL35:DA35"/>
    <mergeCell ref="A36:G36"/>
    <mergeCell ref="H36:AO36"/>
    <mergeCell ref="AP36:BE36"/>
    <mergeCell ref="BF36:BU36"/>
    <mergeCell ref="BV36:CK36"/>
    <mergeCell ref="CL36:DA36"/>
    <mergeCell ref="A37:G37"/>
    <mergeCell ref="H37:AO37"/>
    <mergeCell ref="AP37:BE37"/>
    <mergeCell ref="BF37:BU37"/>
    <mergeCell ref="BV37:CK37"/>
    <mergeCell ref="CL37:DA37"/>
    <mergeCell ref="A38:G38"/>
    <mergeCell ref="H38:AO38"/>
    <mergeCell ref="AP38:BE38"/>
    <mergeCell ref="BF38:BU38"/>
    <mergeCell ref="BV38:CK38"/>
    <mergeCell ref="CL38:DA38"/>
    <mergeCell ref="BT43:CI43"/>
    <mergeCell ref="CJ43:DA43"/>
    <mergeCell ref="A39:G39"/>
    <mergeCell ref="H39:AO39"/>
    <mergeCell ref="AP39:BE39"/>
    <mergeCell ref="BF39:BU39"/>
    <mergeCell ref="BV39:CK39"/>
    <mergeCell ref="CL39:DA39"/>
    <mergeCell ref="A45:G45"/>
    <mergeCell ref="H45:BC45"/>
    <mergeCell ref="BD45:BS45"/>
    <mergeCell ref="BT45:CI45"/>
    <mergeCell ref="CJ45:DA45"/>
    <mergeCell ref="A41:DA41"/>
    <mergeCell ref="X42:DA42"/>
    <mergeCell ref="A43:G43"/>
    <mergeCell ref="H43:BC43"/>
    <mergeCell ref="BD43:BS43"/>
    <mergeCell ref="A46:G46"/>
    <mergeCell ref="H46:BC46"/>
    <mergeCell ref="BD46:BS46"/>
    <mergeCell ref="BT46:CI46"/>
    <mergeCell ref="CJ46:DA46"/>
    <mergeCell ref="A44:G44"/>
    <mergeCell ref="H44:BC44"/>
    <mergeCell ref="BD44:BS44"/>
    <mergeCell ref="BT44:CI44"/>
    <mergeCell ref="CJ44:DA44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DA28"/>
  <sheetViews>
    <sheetView view="pageBreakPreview" zoomScaleSheetLayoutView="100" zoomScalePageLayoutView="0" workbookViewId="0" topLeftCell="A1">
      <selection activeCell="CL10" sqref="CL10:DA10"/>
    </sheetView>
  </sheetViews>
  <sheetFormatPr defaultColWidth="0.875" defaultRowHeight="12" customHeight="1"/>
  <cols>
    <col min="1" max="21" width="0.875" style="2" customWidth="1"/>
    <col min="22" max="22" width="1.875" style="2" customWidth="1"/>
    <col min="23" max="40" width="0.875" style="2" customWidth="1"/>
    <col min="41" max="41" width="2.25390625" style="2" customWidth="1"/>
    <col min="42" max="42" width="1.875" style="2" customWidth="1"/>
    <col min="43" max="104" width="0.875" style="2" customWidth="1"/>
    <col min="105" max="105" width="4.00390625" style="2" customWidth="1"/>
    <col min="106" max="16384" width="0.875" style="2" customWidth="1"/>
  </cols>
  <sheetData>
    <row r="1" ht="3" customHeight="1"/>
    <row r="3" spans="1:105" s="6" customFormat="1" ht="14.25">
      <c r="A3" s="22" t="s">
        <v>161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</row>
    <row r="4" ht="6" customHeight="1"/>
    <row r="5" spans="1:105" s="6" customFormat="1" ht="14.25">
      <c r="A5" s="6" t="s">
        <v>171</v>
      </c>
      <c r="X5" s="23" t="s">
        <v>172</v>
      </c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</row>
    <row r="6" spans="24:105" s="6" customFormat="1" ht="6" customHeight="1"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45" customHeight="1">
      <c r="A7" s="34" t="s">
        <v>0</v>
      </c>
      <c r="B7" s="37"/>
      <c r="C7" s="37"/>
      <c r="D7" s="37"/>
      <c r="E7" s="37"/>
      <c r="F7" s="37"/>
      <c r="G7" s="38"/>
      <c r="H7" s="34" t="s">
        <v>21</v>
      </c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8"/>
      <c r="AP7" s="34" t="s">
        <v>168</v>
      </c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8"/>
      <c r="BF7" s="34" t="s">
        <v>169</v>
      </c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8"/>
      <c r="BV7" s="34" t="s">
        <v>170</v>
      </c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8"/>
      <c r="CL7" s="34" t="s">
        <v>24</v>
      </c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8"/>
    </row>
    <row r="8" spans="1:105" s="4" customFormat="1" ht="12.75">
      <c r="A8" s="20">
        <v>1</v>
      </c>
      <c r="B8" s="20"/>
      <c r="C8" s="20"/>
      <c r="D8" s="20"/>
      <c r="E8" s="20"/>
      <c r="F8" s="20"/>
      <c r="G8" s="20"/>
      <c r="H8" s="20">
        <v>2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>
        <v>3</v>
      </c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>
        <v>4</v>
      </c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>
        <v>5</v>
      </c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>
        <v>6</v>
      </c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</row>
    <row r="9" spans="1:105" s="5" customFormat="1" ht="15" customHeight="1">
      <c r="A9" s="15" t="s">
        <v>33</v>
      </c>
      <c r="B9" s="15"/>
      <c r="C9" s="15"/>
      <c r="D9" s="15"/>
      <c r="E9" s="15"/>
      <c r="F9" s="15"/>
      <c r="G9" s="15"/>
      <c r="H9" s="21" t="s">
        <v>162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18">
        <v>22</v>
      </c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>
        <v>9.64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>
        <v>247</v>
      </c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>
        <f>AP9*BF9*BV9</f>
        <v>52383.76</v>
      </c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</row>
    <row r="10" spans="1:105" s="5" customFormat="1" ht="15" customHeight="1">
      <c r="A10" s="15"/>
      <c r="B10" s="15"/>
      <c r="C10" s="15"/>
      <c r="D10" s="15"/>
      <c r="E10" s="15"/>
      <c r="F10" s="15"/>
      <c r="G10" s="15"/>
      <c r="H10" s="70" t="s">
        <v>65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2"/>
      <c r="AP10" s="18" t="s">
        <v>13</v>
      </c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 t="s">
        <v>13</v>
      </c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 t="s">
        <v>13</v>
      </c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9">
        <f>CL9</f>
        <v>52383.76</v>
      </c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</row>
    <row r="11" ht="10.5" customHeight="1" hidden="1"/>
    <row r="12" ht="12" customHeight="1" hidden="1"/>
    <row r="13" ht="12" customHeight="1" hidden="1"/>
    <row r="14" ht="12" customHeight="1" hidden="1"/>
    <row r="15" ht="12" customHeight="1" hidden="1"/>
    <row r="16" spans="1:105" s="6" customFormat="1" ht="28.5" customHeight="1">
      <c r="A16" s="69" t="s">
        <v>163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</row>
    <row r="17" spans="1:105" s="6" customFormat="1" ht="14.25">
      <c r="A17" s="6" t="s">
        <v>164</v>
      </c>
      <c r="X17" s="23" t="s">
        <v>165</v>
      </c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</row>
    <row r="18" spans="1:105" s="3" customFormat="1" ht="30" customHeight="1">
      <c r="A18" s="24" t="s">
        <v>0</v>
      </c>
      <c r="B18" s="25"/>
      <c r="C18" s="25"/>
      <c r="D18" s="25"/>
      <c r="E18" s="25"/>
      <c r="F18" s="25"/>
      <c r="G18" s="26"/>
      <c r="H18" s="24" t="s">
        <v>21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6"/>
      <c r="BD18" s="24" t="s">
        <v>167</v>
      </c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6"/>
      <c r="BT18" s="24" t="s">
        <v>83</v>
      </c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6"/>
      <c r="CJ18" s="24" t="s">
        <v>84</v>
      </c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6"/>
    </row>
    <row r="19" spans="1:105" s="4" customFormat="1" ht="12.75">
      <c r="A19" s="20"/>
      <c r="B19" s="20"/>
      <c r="C19" s="20"/>
      <c r="D19" s="20"/>
      <c r="E19" s="20"/>
      <c r="F19" s="20"/>
      <c r="G19" s="20"/>
      <c r="H19" s="20">
        <v>1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>
        <v>2</v>
      </c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>
        <v>3</v>
      </c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>
        <v>4</v>
      </c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</row>
    <row r="20" spans="1:105" s="5" customFormat="1" ht="15" customHeight="1">
      <c r="A20" s="15" t="s">
        <v>33</v>
      </c>
      <c r="B20" s="15"/>
      <c r="C20" s="15"/>
      <c r="D20" s="15"/>
      <c r="E20" s="15"/>
      <c r="F20" s="15"/>
      <c r="G20" s="15"/>
      <c r="H20" s="21" t="s">
        <v>166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18">
        <v>120</v>
      </c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>
        <v>89</v>
      </c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>
        <v>1741054</v>
      </c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</row>
    <row r="21" spans="1:105" s="5" customFormat="1" ht="15" customHeight="1">
      <c r="A21" s="15"/>
      <c r="B21" s="15"/>
      <c r="C21" s="15"/>
      <c r="D21" s="15"/>
      <c r="E21" s="15"/>
      <c r="F21" s="15"/>
      <c r="G21" s="15"/>
      <c r="H21" s="16" t="s">
        <v>12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7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 t="s">
        <v>13</v>
      </c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9">
        <f>CJ20</f>
        <v>1741054</v>
      </c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</row>
    <row r="22" spans="1:105" s="6" customFormat="1" ht="28.5" customHeight="1">
      <c r="A22" s="69" t="s">
        <v>82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</row>
    <row r="23" spans="1:105" s="6" customFormat="1" ht="11.25" customHeight="1">
      <c r="A23" s="73" t="s">
        <v>102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</row>
    <row r="24" spans="1:105" s="6" customFormat="1" ht="14.25">
      <c r="A24" s="6" t="s">
        <v>16</v>
      </c>
      <c r="X24" s="23" t="s">
        <v>135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</row>
    <row r="25" spans="1:105" s="3" customFormat="1" ht="30" customHeight="1">
      <c r="A25" s="24" t="s">
        <v>0</v>
      </c>
      <c r="B25" s="25"/>
      <c r="C25" s="25"/>
      <c r="D25" s="25"/>
      <c r="E25" s="25"/>
      <c r="F25" s="25"/>
      <c r="G25" s="26"/>
      <c r="H25" s="24" t="s">
        <v>21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6"/>
      <c r="BD25" s="24" t="s">
        <v>73</v>
      </c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6"/>
      <c r="BT25" s="24" t="s">
        <v>83</v>
      </c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6"/>
      <c r="CJ25" s="24" t="s">
        <v>84</v>
      </c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6"/>
    </row>
    <row r="26" spans="1:105" s="4" customFormat="1" ht="12.75">
      <c r="A26" s="20"/>
      <c r="B26" s="20"/>
      <c r="C26" s="20"/>
      <c r="D26" s="20"/>
      <c r="E26" s="20"/>
      <c r="F26" s="20"/>
      <c r="G26" s="20"/>
      <c r="H26" s="20">
        <v>1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>
        <v>2</v>
      </c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>
        <v>3</v>
      </c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>
        <v>4</v>
      </c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</row>
    <row r="27" spans="1:105" s="5" customFormat="1" ht="15" customHeight="1">
      <c r="A27" s="15"/>
      <c r="B27" s="15"/>
      <c r="C27" s="15"/>
      <c r="D27" s="15"/>
      <c r="E27" s="15"/>
      <c r="F27" s="15"/>
      <c r="G27" s="15"/>
      <c r="H27" s="21" t="s">
        <v>103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>
        <v>1741054</v>
      </c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</row>
    <row r="28" spans="1:105" s="5" customFormat="1" ht="15" customHeight="1">
      <c r="A28" s="15"/>
      <c r="B28" s="15"/>
      <c r="C28" s="15"/>
      <c r="D28" s="15"/>
      <c r="E28" s="15"/>
      <c r="F28" s="15"/>
      <c r="G28" s="15"/>
      <c r="H28" s="16" t="s">
        <v>12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7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 t="s">
        <v>13</v>
      </c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9">
        <f>CJ27</f>
        <v>1741054</v>
      </c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</row>
  </sheetData>
  <sheetProtection/>
  <mergeCells count="71">
    <mergeCell ref="A28:G28"/>
    <mergeCell ref="H28:BC28"/>
    <mergeCell ref="BD28:BS28"/>
    <mergeCell ref="BT28:CI28"/>
    <mergeCell ref="CJ28:DA28"/>
    <mergeCell ref="A26:G26"/>
    <mergeCell ref="H26:BC26"/>
    <mergeCell ref="BD26:BS26"/>
    <mergeCell ref="BT26:CI26"/>
    <mergeCell ref="CJ26:DA26"/>
    <mergeCell ref="A27:G27"/>
    <mergeCell ref="H27:BC27"/>
    <mergeCell ref="BD27:BS27"/>
    <mergeCell ref="BT27:CI27"/>
    <mergeCell ref="CJ27:DA27"/>
    <mergeCell ref="A23:DA23"/>
    <mergeCell ref="X24:DA24"/>
    <mergeCell ref="A25:G25"/>
    <mergeCell ref="H25:BC25"/>
    <mergeCell ref="BD25:BS25"/>
    <mergeCell ref="BT25:CI25"/>
    <mergeCell ref="CJ25:DA25"/>
    <mergeCell ref="A21:G21"/>
    <mergeCell ref="H21:BC21"/>
    <mergeCell ref="BD21:BS21"/>
    <mergeCell ref="BT21:CI21"/>
    <mergeCell ref="CJ21:DA21"/>
    <mergeCell ref="A22:DA22"/>
    <mergeCell ref="A19:G19"/>
    <mergeCell ref="H19:BC19"/>
    <mergeCell ref="BD19:BS19"/>
    <mergeCell ref="BT19:CI19"/>
    <mergeCell ref="CJ19:DA19"/>
    <mergeCell ref="A20:G20"/>
    <mergeCell ref="H20:BC20"/>
    <mergeCell ref="BD20:BS20"/>
    <mergeCell ref="BT20:CI20"/>
    <mergeCell ref="CJ20:DA20"/>
    <mergeCell ref="A16:DA16"/>
    <mergeCell ref="X17:DA17"/>
    <mergeCell ref="A18:G18"/>
    <mergeCell ref="H18:BC18"/>
    <mergeCell ref="BD18:BS18"/>
    <mergeCell ref="BT18:CI18"/>
    <mergeCell ref="CJ18:DA18"/>
    <mergeCell ref="A10:G10"/>
    <mergeCell ref="H10:AO10"/>
    <mergeCell ref="AP10:BE10"/>
    <mergeCell ref="BF10:BU10"/>
    <mergeCell ref="BV10:CK10"/>
    <mergeCell ref="CL10:DA10"/>
    <mergeCell ref="A9:G9"/>
    <mergeCell ref="H9:AO9"/>
    <mergeCell ref="AP9:BE9"/>
    <mergeCell ref="BF9:BU9"/>
    <mergeCell ref="BV9:CK9"/>
    <mergeCell ref="CL9:DA9"/>
    <mergeCell ref="A8:G8"/>
    <mergeCell ref="H8:AO8"/>
    <mergeCell ref="AP8:BE8"/>
    <mergeCell ref="BF8:BU8"/>
    <mergeCell ref="BV8:CK8"/>
    <mergeCell ref="CL8:DA8"/>
    <mergeCell ref="A3:DA3"/>
    <mergeCell ref="X5:DA5"/>
    <mergeCell ref="A7:G7"/>
    <mergeCell ref="H7:AO7"/>
    <mergeCell ref="AP7:BE7"/>
    <mergeCell ref="BF7:BU7"/>
    <mergeCell ref="BV7:CK7"/>
    <mergeCell ref="CL7:DA7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DA35"/>
  <sheetViews>
    <sheetView view="pageBreakPreview" zoomScaleSheetLayoutView="100" zoomScalePageLayoutView="0" workbookViewId="0" topLeftCell="A28">
      <selection activeCell="BW23" sqref="BW23:CL23"/>
    </sheetView>
  </sheetViews>
  <sheetFormatPr defaultColWidth="0.875" defaultRowHeight="12" customHeight="1"/>
  <cols>
    <col min="1" max="21" width="0.875" style="2" customWidth="1"/>
    <col min="22" max="22" width="1.875" style="2" customWidth="1"/>
    <col min="23" max="40" width="0.875" style="2" customWidth="1"/>
    <col min="41" max="41" width="2.25390625" style="2" customWidth="1"/>
    <col min="42" max="42" width="1.875" style="2" customWidth="1"/>
    <col min="43" max="104" width="0.875" style="2" customWidth="1"/>
    <col min="105" max="105" width="4.00390625" style="2" customWidth="1"/>
    <col min="106" max="16384" width="0.875" style="2" customWidth="1"/>
  </cols>
  <sheetData>
    <row r="1" ht="3" customHeight="1"/>
    <row r="2" spans="1:105" s="6" customFormat="1" ht="35.25" customHeight="1">
      <c r="A2" s="69" t="s">
        <v>156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</row>
    <row r="3" ht="10.5" customHeight="1"/>
    <row r="4" spans="1:105" s="3" customFormat="1" ht="45" customHeight="1">
      <c r="A4" s="24" t="s">
        <v>0</v>
      </c>
      <c r="B4" s="25"/>
      <c r="C4" s="25"/>
      <c r="D4" s="25"/>
      <c r="E4" s="25"/>
      <c r="F4" s="26"/>
      <c r="G4" s="24" t="s">
        <v>26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  <c r="AE4" s="24" t="s">
        <v>158</v>
      </c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6"/>
      <c r="BD4" s="24" t="s">
        <v>159</v>
      </c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6"/>
      <c r="BT4" s="34" t="s">
        <v>160</v>
      </c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8"/>
      <c r="CJ4" s="24" t="s">
        <v>24</v>
      </c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6"/>
    </row>
    <row r="5" spans="1:105" s="4" customFormat="1" ht="12.75">
      <c r="A5" s="20">
        <v>1</v>
      </c>
      <c r="B5" s="20"/>
      <c r="C5" s="20"/>
      <c r="D5" s="20"/>
      <c r="E5" s="20"/>
      <c r="F5" s="20"/>
      <c r="G5" s="20">
        <v>2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>
        <v>3</v>
      </c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>
        <v>4</v>
      </c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80">
        <v>5</v>
      </c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2"/>
      <c r="CJ5" s="20">
        <v>6</v>
      </c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</row>
    <row r="6" spans="1:105" s="5" customFormat="1" ht="53.25" customHeight="1">
      <c r="A6" s="15"/>
      <c r="B6" s="15"/>
      <c r="C6" s="15"/>
      <c r="D6" s="15"/>
      <c r="E6" s="15"/>
      <c r="F6" s="15"/>
      <c r="G6" s="21" t="s">
        <v>157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18">
        <v>3</v>
      </c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>
        <v>2600</v>
      </c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77">
        <v>1560</v>
      </c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9"/>
      <c r="CJ6" s="18">
        <v>68520</v>
      </c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</row>
    <row r="7" spans="1:105" s="5" customFormat="1" ht="15" customHeight="1">
      <c r="A7" s="15"/>
      <c r="B7" s="15"/>
      <c r="C7" s="15"/>
      <c r="D7" s="15"/>
      <c r="E7" s="15"/>
      <c r="F7" s="15"/>
      <c r="G7" s="16" t="s">
        <v>12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  <c r="AE7" s="18" t="s">
        <v>13</v>
      </c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 t="s">
        <v>13</v>
      </c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77" t="s">
        <v>13</v>
      </c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9"/>
      <c r="CJ7" s="19">
        <f>CJ6</f>
        <v>68520</v>
      </c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9" spans="1:105" s="6" customFormat="1" ht="14.25">
      <c r="A9" s="22" t="s">
        <v>155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6" customFormat="1" ht="12.75" customHeight="1">
      <c r="A10" s="73" t="s">
        <v>152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</row>
    <row r="11" spans="1:105" s="6" customFormat="1" ht="14.25">
      <c r="A11" s="6" t="s">
        <v>16</v>
      </c>
      <c r="X11" s="23" t="s">
        <v>145</v>
      </c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</row>
    <row r="12" spans="1:105" s="3" customFormat="1" ht="55.5" customHeight="1">
      <c r="A12" s="24" t="s">
        <v>0</v>
      </c>
      <c r="B12" s="25"/>
      <c r="C12" s="25"/>
      <c r="D12" s="25"/>
      <c r="E12" s="25"/>
      <c r="F12" s="26"/>
      <c r="G12" s="24" t="s">
        <v>26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6"/>
      <c r="AE12" s="24" t="s">
        <v>27</v>
      </c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6"/>
      <c r="AZ12" s="24" t="s">
        <v>28</v>
      </c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6"/>
      <c r="BR12" s="24" t="s">
        <v>154</v>
      </c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6"/>
      <c r="CJ12" s="24" t="s">
        <v>24</v>
      </c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6"/>
    </row>
    <row r="13" spans="1:105" s="4" customFormat="1" ht="12.75">
      <c r="A13" s="20">
        <v>1</v>
      </c>
      <c r="B13" s="20"/>
      <c r="C13" s="20"/>
      <c r="D13" s="20"/>
      <c r="E13" s="20"/>
      <c r="F13" s="20"/>
      <c r="G13" s="20">
        <v>2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>
        <v>3</v>
      </c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>
        <v>4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>
        <v>5</v>
      </c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>
        <v>6</v>
      </c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</row>
    <row r="14" spans="1:105" s="5" customFormat="1" ht="24.75" customHeight="1">
      <c r="A14" s="15"/>
      <c r="B14" s="15"/>
      <c r="C14" s="15"/>
      <c r="D14" s="15"/>
      <c r="E14" s="15"/>
      <c r="F14" s="15"/>
      <c r="G14" s="21" t="s">
        <v>153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18">
        <v>4</v>
      </c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>
        <v>4</v>
      </c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>
        <v>0</v>
      </c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>
        <v>52626.73</v>
      </c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</row>
    <row r="15" spans="1:105" s="5" customFormat="1" ht="15" customHeight="1">
      <c r="A15" s="15"/>
      <c r="B15" s="15"/>
      <c r="C15" s="15"/>
      <c r="D15" s="15"/>
      <c r="E15" s="15"/>
      <c r="F15" s="15"/>
      <c r="G15" s="16" t="s">
        <v>12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7"/>
      <c r="AE15" s="18" t="s">
        <v>13</v>
      </c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 t="s">
        <v>13</v>
      </c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 t="s">
        <v>13</v>
      </c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9">
        <f>CJ14</f>
        <v>52626.73</v>
      </c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</row>
    <row r="17" spans="1:32" ht="17.25" customHeight="1">
      <c r="A17" s="2" t="s">
        <v>16</v>
      </c>
      <c r="X17" s="75">
        <v>119</v>
      </c>
      <c r="Y17" s="76"/>
      <c r="Z17" s="76"/>
      <c r="AA17" s="76"/>
      <c r="AB17" s="76"/>
      <c r="AC17" s="76"/>
      <c r="AD17" s="76"/>
      <c r="AE17" s="76"/>
      <c r="AF17" s="76"/>
    </row>
    <row r="18" spans="1:105" ht="55.5" customHeight="1">
      <c r="A18" s="24" t="s">
        <v>0</v>
      </c>
      <c r="B18" s="25"/>
      <c r="C18" s="25"/>
      <c r="D18" s="25"/>
      <c r="E18" s="25"/>
      <c r="F18" s="26"/>
      <c r="G18" s="24" t="s">
        <v>79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4" t="s">
        <v>32</v>
      </c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24" t="s">
        <v>31</v>
      </c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6"/>
    </row>
    <row r="19" spans="1:105" s="1" customFormat="1" ht="12.75">
      <c r="A19" s="20">
        <v>1</v>
      </c>
      <c r="B19" s="20"/>
      <c r="C19" s="20"/>
      <c r="D19" s="20"/>
      <c r="E19" s="20"/>
      <c r="F19" s="20"/>
      <c r="G19" s="20">
        <v>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>
        <v>3</v>
      </c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>
        <v>4</v>
      </c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</row>
    <row r="20" spans="1:105" ht="15" customHeight="1">
      <c r="A20" s="15" t="s">
        <v>33</v>
      </c>
      <c r="B20" s="15"/>
      <c r="C20" s="15"/>
      <c r="D20" s="15"/>
      <c r="E20" s="15"/>
      <c r="F20" s="15"/>
      <c r="G20" s="9"/>
      <c r="H20" s="44" t="s">
        <v>44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5"/>
      <c r="BW20" s="18" t="s">
        <v>13</v>
      </c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</row>
    <row r="21" spans="1:105" s="1" customFormat="1" ht="12.75">
      <c r="A21" s="46" t="s">
        <v>34</v>
      </c>
      <c r="B21" s="47"/>
      <c r="C21" s="47"/>
      <c r="D21" s="47"/>
      <c r="E21" s="47"/>
      <c r="F21" s="48"/>
      <c r="G21" s="11"/>
      <c r="H21" s="52" t="s">
        <v>2</v>
      </c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3"/>
      <c r="BW21" s="54">
        <v>52626.8</v>
      </c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6"/>
      <c r="CM21" s="54">
        <f>BW21*22%</f>
        <v>11577.896</v>
      </c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6"/>
    </row>
    <row r="22" spans="1:105" s="1" customFormat="1" ht="12.75">
      <c r="A22" s="49"/>
      <c r="B22" s="50"/>
      <c r="C22" s="50"/>
      <c r="D22" s="50"/>
      <c r="E22" s="50"/>
      <c r="F22" s="51"/>
      <c r="G22" s="10"/>
      <c r="H22" s="60" t="s">
        <v>45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1"/>
      <c r="BW22" s="57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9"/>
      <c r="CM22" s="57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9"/>
    </row>
    <row r="23" spans="1:105" s="1" customFormat="1" ht="13.5" customHeight="1">
      <c r="A23" s="15" t="s">
        <v>35</v>
      </c>
      <c r="B23" s="15"/>
      <c r="C23" s="15"/>
      <c r="D23" s="15"/>
      <c r="E23" s="15"/>
      <c r="F23" s="15"/>
      <c r="G23" s="9"/>
      <c r="H23" s="42" t="s">
        <v>46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3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</row>
    <row r="24" spans="1:105" s="1" customFormat="1" ht="26.25" customHeight="1">
      <c r="A24" s="15" t="s">
        <v>36</v>
      </c>
      <c r="B24" s="15"/>
      <c r="C24" s="15"/>
      <c r="D24" s="15"/>
      <c r="E24" s="15"/>
      <c r="F24" s="15"/>
      <c r="G24" s="9"/>
      <c r="H24" s="42" t="s">
        <v>47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3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</row>
    <row r="25" spans="1:105" s="1" customFormat="1" ht="26.25" customHeight="1">
      <c r="A25" s="15" t="s">
        <v>37</v>
      </c>
      <c r="B25" s="15"/>
      <c r="C25" s="15"/>
      <c r="D25" s="15"/>
      <c r="E25" s="15"/>
      <c r="F25" s="15"/>
      <c r="G25" s="9"/>
      <c r="H25" s="44" t="s">
        <v>48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5"/>
      <c r="BW25" s="18" t="s">
        <v>13</v>
      </c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</row>
    <row r="26" spans="1:105" s="1" customFormat="1" ht="12.75">
      <c r="A26" s="46" t="s">
        <v>38</v>
      </c>
      <c r="B26" s="47"/>
      <c r="C26" s="47"/>
      <c r="D26" s="47"/>
      <c r="E26" s="47"/>
      <c r="F26" s="48"/>
      <c r="G26" s="11"/>
      <c r="H26" s="52" t="s">
        <v>2</v>
      </c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3"/>
      <c r="BW26" s="54">
        <f>BW21</f>
        <v>52626.8</v>
      </c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6"/>
      <c r="CM26" s="54">
        <f>BW26*2.9%</f>
        <v>1526.1772</v>
      </c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6"/>
    </row>
    <row r="27" spans="1:105" s="1" customFormat="1" ht="25.5" customHeight="1">
      <c r="A27" s="49"/>
      <c r="B27" s="50"/>
      <c r="C27" s="50"/>
      <c r="D27" s="50"/>
      <c r="E27" s="50"/>
      <c r="F27" s="51"/>
      <c r="G27" s="10"/>
      <c r="H27" s="60" t="s">
        <v>49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1"/>
      <c r="BW27" s="57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9"/>
      <c r="CM27" s="57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9"/>
    </row>
    <row r="28" spans="1:105" s="1" customFormat="1" ht="26.25" customHeight="1">
      <c r="A28" s="15" t="s">
        <v>39</v>
      </c>
      <c r="B28" s="15"/>
      <c r="C28" s="15"/>
      <c r="D28" s="15"/>
      <c r="E28" s="15"/>
      <c r="F28" s="15"/>
      <c r="G28" s="9"/>
      <c r="H28" s="42" t="s">
        <v>50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3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</row>
    <row r="29" spans="1:105" s="1" customFormat="1" ht="27" customHeight="1">
      <c r="A29" s="15" t="s">
        <v>40</v>
      </c>
      <c r="B29" s="15"/>
      <c r="C29" s="15"/>
      <c r="D29" s="15"/>
      <c r="E29" s="15"/>
      <c r="F29" s="15"/>
      <c r="G29" s="9"/>
      <c r="H29" s="42" t="s">
        <v>51</v>
      </c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3"/>
      <c r="BW29" s="18">
        <f>BW26</f>
        <v>52626.8</v>
      </c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>
        <f>BW29*0.2%</f>
        <v>105.2536</v>
      </c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</row>
    <row r="30" spans="1:105" s="1" customFormat="1" ht="27" customHeight="1">
      <c r="A30" s="15" t="s">
        <v>41</v>
      </c>
      <c r="B30" s="15"/>
      <c r="C30" s="15"/>
      <c r="D30" s="15"/>
      <c r="E30" s="15"/>
      <c r="F30" s="15"/>
      <c r="G30" s="9"/>
      <c r="H30" s="42" t="s">
        <v>52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3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</row>
    <row r="31" spans="1:105" s="1" customFormat="1" ht="27" customHeight="1">
      <c r="A31" s="15" t="s">
        <v>42</v>
      </c>
      <c r="B31" s="15"/>
      <c r="C31" s="15"/>
      <c r="D31" s="15"/>
      <c r="E31" s="15"/>
      <c r="F31" s="15"/>
      <c r="G31" s="9"/>
      <c r="H31" s="42" t="s">
        <v>52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3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</row>
    <row r="32" spans="1:105" s="1" customFormat="1" ht="26.25" customHeight="1">
      <c r="A32" s="15" t="s">
        <v>43</v>
      </c>
      <c r="B32" s="15"/>
      <c r="C32" s="15"/>
      <c r="D32" s="15"/>
      <c r="E32" s="15"/>
      <c r="F32" s="15"/>
      <c r="G32" s="9"/>
      <c r="H32" s="44" t="s">
        <v>53</v>
      </c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5"/>
      <c r="BW32" s="18">
        <f>BW29</f>
        <v>52626.8</v>
      </c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>
        <f>BW32*5.1%</f>
        <v>2683.9668</v>
      </c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</row>
    <row r="33" spans="1:105" s="1" customFormat="1" ht="13.5" customHeight="1">
      <c r="A33" s="15"/>
      <c r="B33" s="15"/>
      <c r="C33" s="15"/>
      <c r="D33" s="15"/>
      <c r="E33" s="15"/>
      <c r="F33" s="15"/>
      <c r="G33" s="27" t="s">
        <v>12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7"/>
      <c r="BW33" s="18" t="s">
        <v>13</v>
      </c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9">
        <f>CM32+CM29+CM26+CM21</f>
        <v>15893.2936</v>
      </c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</row>
    <row r="34" ht="3" customHeight="1"/>
    <row r="35" spans="1:105" s="8" customFormat="1" ht="48" customHeight="1">
      <c r="A35" s="39" t="s">
        <v>87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</row>
  </sheetData>
  <sheetProtection/>
  <mergeCells count="112">
    <mergeCell ref="A2:DA2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9:DA9"/>
    <mergeCell ref="A10:DA10"/>
    <mergeCell ref="X11:DA11"/>
    <mergeCell ref="A12:F12"/>
    <mergeCell ref="G12:AD12"/>
    <mergeCell ref="AE12:AY12"/>
    <mergeCell ref="AZ12:BQ12"/>
    <mergeCell ref="BR12:CI12"/>
    <mergeCell ref="CJ12:DA12"/>
    <mergeCell ref="A13:F13"/>
    <mergeCell ref="G13:AD13"/>
    <mergeCell ref="AE13:AY13"/>
    <mergeCell ref="AZ13:BQ13"/>
    <mergeCell ref="BR13:CI13"/>
    <mergeCell ref="CJ13:DA13"/>
    <mergeCell ref="A14:F14"/>
    <mergeCell ref="G14:AD14"/>
    <mergeCell ref="AE14:AY14"/>
    <mergeCell ref="AZ14:BQ14"/>
    <mergeCell ref="BR14:CI14"/>
    <mergeCell ref="CJ14:DA14"/>
    <mergeCell ref="A15:F15"/>
    <mergeCell ref="G15:AD15"/>
    <mergeCell ref="AE15:AY15"/>
    <mergeCell ref="AZ15:BQ15"/>
    <mergeCell ref="BR15:CI15"/>
    <mergeCell ref="CJ15:DA15"/>
    <mergeCell ref="X17:AF17"/>
    <mergeCell ref="A18:F18"/>
    <mergeCell ref="G18:BV18"/>
    <mergeCell ref="BW18:CL18"/>
    <mergeCell ref="CM18:DA18"/>
    <mergeCell ref="A19:F19"/>
    <mergeCell ref="G19:BV19"/>
    <mergeCell ref="BW19:CL19"/>
    <mergeCell ref="CM19:DA19"/>
    <mergeCell ref="A20:F20"/>
    <mergeCell ref="H20:BV20"/>
    <mergeCell ref="BW20:CL20"/>
    <mergeCell ref="CM20:DA20"/>
    <mergeCell ref="A21:F22"/>
    <mergeCell ref="H21:BV21"/>
    <mergeCell ref="BW21:CL22"/>
    <mergeCell ref="CM21:DA22"/>
    <mergeCell ref="H22:BV22"/>
    <mergeCell ref="A23:F23"/>
    <mergeCell ref="H23:BV23"/>
    <mergeCell ref="BW23:CL23"/>
    <mergeCell ref="CM23:DA23"/>
    <mergeCell ref="A24:F24"/>
    <mergeCell ref="H24:BV24"/>
    <mergeCell ref="BW24:CL24"/>
    <mergeCell ref="CM24:DA24"/>
    <mergeCell ref="A25:F25"/>
    <mergeCell ref="H25:BV25"/>
    <mergeCell ref="BW25:CL25"/>
    <mergeCell ref="CM25:DA25"/>
    <mergeCell ref="A26:F27"/>
    <mergeCell ref="H26:BV26"/>
    <mergeCell ref="BW26:CL27"/>
    <mergeCell ref="CM26:DA27"/>
    <mergeCell ref="H27:BV27"/>
    <mergeCell ref="A28:F28"/>
    <mergeCell ref="H28:BV28"/>
    <mergeCell ref="BW28:CL28"/>
    <mergeCell ref="CM28:DA28"/>
    <mergeCell ref="A29:F29"/>
    <mergeCell ref="H29:BV29"/>
    <mergeCell ref="BW29:CL29"/>
    <mergeCell ref="CM29:DA29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35:DA35"/>
    <mergeCell ref="A32:F32"/>
    <mergeCell ref="H32:BV32"/>
    <mergeCell ref="BW32:CL32"/>
    <mergeCell ref="CM32:DA32"/>
    <mergeCell ref="A33:F33"/>
    <mergeCell ref="G33:BV33"/>
    <mergeCell ref="BW33:CL33"/>
    <mergeCell ref="CM33:DA33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DA35"/>
  <sheetViews>
    <sheetView view="pageBreakPreview" zoomScaleSheetLayoutView="100" zoomScalePageLayoutView="0" workbookViewId="0" topLeftCell="A1">
      <selection activeCell="AZ44" sqref="AZ44"/>
    </sheetView>
  </sheetViews>
  <sheetFormatPr defaultColWidth="0.875" defaultRowHeight="12" customHeight="1"/>
  <cols>
    <col min="1" max="21" width="0.875" style="2" customWidth="1"/>
    <col min="22" max="22" width="1.875" style="2" customWidth="1"/>
    <col min="23" max="40" width="0.875" style="2" customWidth="1"/>
    <col min="41" max="41" width="2.25390625" style="2" customWidth="1"/>
    <col min="42" max="42" width="1.875" style="2" customWidth="1"/>
    <col min="43" max="104" width="0.875" style="2" customWidth="1"/>
    <col min="105" max="105" width="4.00390625" style="2" customWidth="1"/>
    <col min="106" max="16384" width="0.875" style="2" customWidth="1"/>
  </cols>
  <sheetData>
    <row r="1" ht="3" customHeight="1"/>
    <row r="2" spans="1:105" s="6" customFormat="1" ht="35.25" customHeight="1">
      <c r="A2" s="69" t="s">
        <v>147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</row>
    <row r="3" ht="10.5" customHeight="1"/>
    <row r="4" spans="1:105" s="3" customFormat="1" ht="45" customHeight="1">
      <c r="A4" s="24" t="s">
        <v>0</v>
      </c>
      <c r="B4" s="25"/>
      <c r="C4" s="25"/>
      <c r="D4" s="25"/>
      <c r="E4" s="25"/>
      <c r="F4" s="26"/>
      <c r="G4" s="24" t="s">
        <v>26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  <c r="AE4" s="24" t="s">
        <v>149</v>
      </c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6"/>
      <c r="BD4" s="24" t="s">
        <v>150</v>
      </c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6"/>
      <c r="BT4" s="34" t="s">
        <v>151</v>
      </c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8"/>
      <c r="CJ4" s="24" t="s">
        <v>24</v>
      </c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6"/>
    </row>
    <row r="5" spans="1:105" s="4" customFormat="1" ht="12.75">
      <c r="A5" s="20">
        <v>1</v>
      </c>
      <c r="B5" s="20"/>
      <c r="C5" s="20"/>
      <c r="D5" s="20"/>
      <c r="E5" s="20"/>
      <c r="F5" s="20"/>
      <c r="G5" s="20">
        <v>2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>
        <v>3</v>
      </c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>
        <v>4</v>
      </c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80">
        <v>5</v>
      </c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2"/>
      <c r="CJ5" s="20">
        <v>6</v>
      </c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</row>
    <row r="6" spans="1:105" s="5" customFormat="1" ht="53.25" customHeight="1">
      <c r="A6" s="15"/>
      <c r="B6" s="15"/>
      <c r="C6" s="15"/>
      <c r="D6" s="15"/>
      <c r="E6" s="15"/>
      <c r="F6" s="15"/>
      <c r="G6" s="21" t="s">
        <v>148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18">
        <v>2</v>
      </c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>
        <v>8546</v>
      </c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77">
        <v>4273</v>
      </c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9"/>
      <c r="CJ6" s="18">
        <f>BD6*AE6</f>
        <v>17092</v>
      </c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</row>
    <row r="7" spans="1:105" s="5" customFormat="1" ht="15" customHeight="1">
      <c r="A7" s="15"/>
      <c r="B7" s="15"/>
      <c r="C7" s="15"/>
      <c r="D7" s="15"/>
      <c r="E7" s="15"/>
      <c r="F7" s="15"/>
      <c r="G7" s="16" t="s">
        <v>12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  <c r="AE7" s="18" t="s">
        <v>13</v>
      </c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 t="s">
        <v>13</v>
      </c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77" t="s">
        <v>13</v>
      </c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9"/>
      <c r="CJ7" s="19">
        <f>CJ6</f>
        <v>17092</v>
      </c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9" spans="1:105" s="6" customFormat="1" ht="14.25">
      <c r="A9" s="22" t="s">
        <v>155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6" customFormat="1" ht="12.75" customHeight="1">
      <c r="A10" s="73" t="s">
        <v>152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</row>
    <row r="11" spans="1:105" s="6" customFormat="1" ht="14.25">
      <c r="A11" s="6" t="s">
        <v>16</v>
      </c>
      <c r="X11" s="23" t="s">
        <v>145</v>
      </c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</row>
    <row r="12" spans="1:105" s="3" customFormat="1" ht="55.5" customHeight="1">
      <c r="A12" s="24" t="s">
        <v>0</v>
      </c>
      <c r="B12" s="25"/>
      <c r="C12" s="25"/>
      <c r="D12" s="25"/>
      <c r="E12" s="25"/>
      <c r="F12" s="26"/>
      <c r="G12" s="24" t="s">
        <v>26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6"/>
      <c r="AE12" s="24" t="s">
        <v>27</v>
      </c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6"/>
      <c r="AZ12" s="24" t="s">
        <v>28</v>
      </c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6"/>
      <c r="BR12" s="24" t="s">
        <v>154</v>
      </c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6"/>
      <c r="CJ12" s="24" t="s">
        <v>24</v>
      </c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6"/>
    </row>
    <row r="13" spans="1:105" s="4" customFormat="1" ht="12.75">
      <c r="A13" s="20">
        <v>1</v>
      </c>
      <c r="B13" s="20"/>
      <c r="C13" s="20"/>
      <c r="D13" s="20"/>
      <c r="E13" s="20"/>
      <c r="F13" s="20"/>
      <c r="G13" s="20">
        <v>2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>
        <v>3</v>
      </c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>
        <v>4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>
        <v>5</v>
      </c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>
        <v>6</v>
      </c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</row>
    <row r="14" spans="1:105" s="5" customFormat="1" ht="24.75" customHeight="1">
      <c r="A14" s="15"/>
      <c r="B14" s="15"/>
      <c r="C14" s="15"/>
      <c r="D14" s="15"/>
      <c r="E14" s="15"/>
      <c r="F14" s="15"/>
      <c r="G14" s="21" t="s">
        <v>153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18">
        <v>4</v>
      </c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>
        <v>4</v>
      </c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>
        <v>0</v>
      </c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>
        <v>13127.49</v>
      </c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</row>
    <row r="15" spans="1:105" s="5" customFormat="1" ht="15" customHeight="1">
      <c r="A15" s="15"/>
      <c r="B15" s="15"/>
      <c r="C15" s="15"/>
      <c r="D15" s="15"/>
      <c r="E15" s="15"/>
      <c r="F15" s="15"/>
      <c r="G15" s="16" t="s">
        <v>12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7"/>
      <c r="AE15" s="18" t="s">
        <v>13</v>
      </c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 t="s">
        <v>13</v>
      </c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 t="s">
        <v>13</v>
      </c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9">
        <f>CJ14</f>
        <v>13127.49</v>
      </c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</row>
    <row r="17" spans="1:32" ht="17.25" customHeight="1">
      <c r="A17" s="2" t="s">
        <v>16</v>
      </c>
      <c r="X17" s="75">
        <v>119</v>
      </c>
      <c r="Y17" s="76"/>
      <c r="Z17" s="76"/>
      <c r="AA17" s="76"/>
      <c r="AB17" s="76"/>
      <c r="AC17" s="76"/>
      <c r="AD17" s="76"/>
      <c r="AE17" s="76"/>
      <c r="AF17" s="76"/>
    </row>
    <row r="18" spans="1:105" ht="55.5" customHeight="1">
      <c r="A18" s="24" t="s">
        <v>0</v>
      </c>
      <c r="B18" s="25"/>
      <c r="C18" s="25"/>
      <c r="D18" s="25"/>
      <c r="E18" s="25"/>
      <c r="F18" s="26"/>
      <c r="G18" s="24" t="s">
        <v>79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4" t="s">
        <v>32</v>
      </c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24" t="s">
        <v>31</v>
      </c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6"/>
    </row>
    <row r="19" spans="1:105" s="1" customFormat="1" ht="12.75">
      <c r="A19" s="20">
        <v>1</v>
      </c>
      <c r="B19" s="20"/>
      <c r="C19" s="20"/>
      <c r="D19" s="20"/>
      <c r="E19" s="20"/>
      <c r="F19" s="20"/>
      <c r="G19" s="20">
        <v>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>
        <v>3</v>
      </c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>
        <v>4</v>
      </c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</row>
    <row r="20" spans="1:105" ht="15" customHeight="1">
      <c r="A20" s="15" t="s">
        <v>33</v>
      </c>
      <c r="B20" s="15"/>
      <c r="C20" s="15"/>
      <c r="D20" s="15"/>
      <c r="E20" s="15"/>
      <c r="F20" s="15"/>
      <c r="G20" s="9"/>
      <c r="H20" s="44" t="s">
        <v>44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5"/>
      <c r="BW20" s="18" t="s">
        <v>13</v>
      </c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</row>
    <row r="21" spans="1:105" s="1" customFormat="1" ht="12.75">
      <c r="A21" s="46" t="s">
        <v>34</v>
      </c>
      <c r="B21" s="47"/>
      <c r="C21" s="47"/>
      <c r="D21" s="47"/>
      <c r="E21" s="47"/>
      <c r="F21" s="48"/>
      <c r="G21" s="11"/>
      <c r="H21" s="52" t="s">
        <v>2</v>
      </c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3"/>
      <c r="BW21" s="54">
        <v>13127.5</v>
      </c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6"/>
      <c r="CM21" s="54">
        <f>BW21*22%</f>
        <v>2888.05</v>
      </c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6"/>
    </row>
    <row r="22" spans="1:105" s="1" customFormat="1" ht="12.75">
      <c r="A22" s="49"/>
      <c r="B22" s="50"/>
      <c r="C22" s="50"/>
      <c r="D22" s="50"/>
      <c r="E22" s="50"/>
      <c r="F22" s="51"/>
      <c r="G22" s="10"/>
      <c r="H22" s="60" t="s">
        <v>45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1"/>
      <c r="BW22" s="57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9"/>
      <c r="CM22" s="57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9"/>
    </row>
    <row r="23" spans="1:105" s="1" customFormat="1" ht="13.5" customHeight="1">
      <c r="A23" s="15" t="s">
        <v>35</v>
      </c>
      <c r="B23" s="15"/>
      <c r="C23" s="15"/>
      <c r="D23" s="15"/>
      <c r="E23" s="15"/>
      <c r="F23" s="15"/>
      <c r="G23" s="9"/>
      <c r="H23" s="42" t="s">
        <v>46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3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</row>
    <row r="24" spans="1:105" s="1" customFormat="1" ht="26.25" customHeight="1">
      <c r="A24" s="15" t="s">
        <v>36</v>
      </c>
      <c r="B24" s="15"/>
      <c r="C24" s="15"/>
      <c r="D24" s="15"/>
      <c r="E24" s="15"/>
      <c r="F24" s="15"/>
      <c r="G24" s="9"/>
      <c r="H24" s="42" t="s">
        <v>47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3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</row>
    <row r="25" spans="1:105" s="1" customFormat="1" ht="26.25" customHeight="1">
      <c r="A25" s="15" t="s">
        <v>37</v>
      </c>
      <c r="B25" s="15"/>
      <c r="C25" s="15"/>
      <c r="D25" s="15"/>
      <c r="E25" s="15"/>
      <c r="F25" s="15"/>
      <c r="G25" s="9"/>
      <c r="H25" s="44" t="s">
        <v>48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5"/>
      <c r="BW25" s="18" t="s">
        <v>13</v>
      </c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</row>
    <row r="26" spans="1:105" s="1" customFormat="1" ht="12.75">
      <c r="A26" s="46" t="s">
        <v>38</v>
      </c>
      <c r="B26" s="47"/>
      <c r="C26" s="47"/>
      <c r="D26" s="47"/>
      <c r="E26" s="47"/>
      <c r="F26" s="48"/>
      <c r="G26" s="11"/>
      <c r="H26" s="52" t="s">
        <v>2</v>
      </c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3"/>
      <c r="BW26" s="54">
        <f>BW21</f>
        <v>13127.5</v>
      </c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6"/>
      <c r="CM26" s="54">
        <f>BW26*2.9%</f>
        <v>380.6975</v>
      </c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6"/>
    </row>
    <row r="27" spans="1:105" s="1" customFormat="1" ht="25.5" customHeight="1">
      <c r="A27" s="49"/>
      <c r="B27" s="50"/>
      <c r="C27" s="50"/>
      <c r="D27" s="50"/>
      <c r="E27" s="50"/>
      <c r="F27" s="51"/>
      <c r="G27" s="10"/>
      <c r="H27" s="60" t="s">
        <v>49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1"/>
      <c r="BW27" s="57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9"/>
      <c r="CM27" s="57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9"/>
    </row>
    <row r="28" spans="1:105" s="1" customFormat="1" ht="26.25" customHeight="1">
      <c r="A28" s="15" t="s">
        <v>39</v>
      </c>
      <c r="B28" s="15"/>
      <c r="C28" s="15"/>
      <c r="D28" s="15"/>
      <c r="E28" s="15"/>
      <c r="F28" s="15"/>
      <c r="G28" s="9"/>
      <c r="H28" s="42" t="s">
        <v>50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3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</row>
    <row r="29" spans="1:105" s="1" customFormat="1" ht="27" customHeight="1">
      <c r="A29" s="15" t="s">
        <v>40</v>
      </c>
      <c r="B29" s="15"/>
      <c r="C29" s="15"/>
      <c r="D29" s="15"/>
      <c r="E29" s="15"/>
      <c r="F29" s="15"/>
      <c r="G29" s="9"/>
      <c r="H29" s="42" t="s">
        <v>51</v>
      </c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3"/>
      <c r="BW29" s="18">
        <f>BW26</f>
        <v>13127.5</v>
      </c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>
        <f>BW29*0.2%</f>
        <v>26.255</v>
      </c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</row>
    <row r="30" spans="1:105" s="1" customFormat="1" ht="27" customHeight="1">
      <c r="A30" s="15" t="s">
        <v>41</v>
      </c>
      <c r="B30" s="15"/>
      <c r="C30" s="15"/>
      <c r="D30" s="15"/>
      <c r="E30" s="15"/>
      <c r="F30" s="15"/>
      <c r="G30" s="9"/>
      <c r="H30" s="42" t="s">
        <v>52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3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</row>
    <row r="31" spans="1:105" s="1" customFormat="1" ht="27" customHeight="1">
      <c r="A31" s="15" t="s">
        <v>42</v>
      </c>
      <c r="B31" s="15"/>
      <c r="C31" s="15"/>
      <c r="D31" s="15"/>
      <c r="E31" s="15"/>
      <c r="F31" s="15"/>
      <c r="G31" s="9"/>
      <c r="H31" s="42" t="s">
        <v>52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3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</row>
    <row r="32" spans="1:105" s="1" customFormat="1" ht="26.25" customHeight="1">
      <c r="A32" s="15" t="s">
        <v>43</v>
      </c>
      <c r="B32" s="15"/>
      <c r="C32" s="15"/>
      <c r="D32" s="15"/>
      <c r="E32" s="15"/>
      <c r="F32" s="15"/>
      <c r="G32" s="9"/>
      <c r="H32" s="44" t="s">
        <v>53</v>
      </c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5"/>
      <c r="BW32" s="18">
        <f>BW29</f>
        <v>13127.5</v>
      </c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>
        <f>BW32*5.1%</f>
        <v>669.5024999999999</v>
      </c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</row>
    <row r="33" spans="1:105" s="1" customFormat="1" ht="13.5" customHeight="1">
      <c r="A33" s="15"/>
      <c r="B33" s="15"/>
      <c r="C33" s="15"/>
      <c r="D33" s="15"/>
      <c r="E33" s="15"/>
      <c r="F33" s="15"/>
      <c r="G33" s="27" t="s">
        <v>12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7"/>
      <c r="BW33" s="18" t="s">
        <v>13</v>
      </c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9">
        <f>CM32+CM29+CM26+CM21</f>
        <v>3964.505</v>
      </c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</row>
    <row r="34" ht="3" customHeight="1"/>
    <row r="35" spans="1:105" s="8" customFormat="1" ht="48" customHeight="1">
      <c r="A35" s="39" t="s">
        <v>87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</row>
  </sheetData>
  <sheetProtection/>
  <mergeCells count="112">
    <mergeCell ref="A2:DA2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9:DA9"/>
    <mergeCell ref="A12:F12"/>
    <mergeCell ref="G12:AD12"/>
    <mergeCell ref="AE12:AY12"/>
    <mergeCell ref="AZ12:BQ12"/>
    <mergeCell ref="BR12:CI12"/>
    <mergeCell ref="CJ12:DA12"/>
    <mergeCell ref="A10:DA10"/>
    <mergeCell ref="X11:DA11"/>
    <mergeCell ref="A13:F13"/>
    <mergeCell ref="G13:AD13"/>
    <mergeCell ref="AE13:AY13"/>
    <mergeCell ref="AZ13:BQ13"/>
    <mergeCell ref="BR13:CI13"/>
    <mergeCell ref="CJ13:DA13"/>
    <mergeCell ref="CJ15:DA15"/>
    <mergeCell ref="A14:F14"/>
    <mergeCell ref="G14:AD14"/>
    <mergeCell ref="AE14:AY14"/>
    <mergeCell ref="AZ14:BQ14"/>
    <mergeCell ref="BR14:CI14"/>
    <mergeCell ref="CJ14:DA14"/>
    <mergeCell ref="X17:AF17"/>
    <mergeCell ref="A15:F15"/>
    <mergeCell ref="G15:AD15"/>
    <mergeCell ref="AE15:AY15"/>
    <mergeCell ref="AZ15:BQ15"/>
    <mergeCell ref="BR15:CI15"/>
    <mergeCell ref="A18:F18"/>
    <mergeCell ref="G18:BV18"/>
    <mergeCell ref="BW18:CL18"/>
    <mergeCell ref="CM18:DA18"/>
    <mergeCell ref="A19:F19"/>
    <mergeCell ref="G19:BV19"/>
    <mergeCell ref="BW19:CL19"/>
    <mergeCell ref="CM19:DA19"/>
    <mergeCell ref="A20:F20"/>
    <mergeCell ref="H20:BV20"/>
    <mergeCell ref="BW20:CL20"/>
    <mergeCell ref="CM20:DA20"/>
    <mergeCell ref="A21:F22"/>
    <mergeCell ref="H21:BV21"/>
    <mergeCell ref="BW21:CL22"/>
    <mergeCell ref="CM21:DA22"/>
    <mergeCell ref="H22:BV22"/>
    <mergeCell ref="A23:F23"/>
    <mergeCell ref="H23:BV23"/>
    <mergeCell ref="BW23:CL23"/>
    <mergeCell ref="CM23:DA23"/>
    <mergeCell ref="A24:F24"/>
    <mergeCell ref="H24:BV24"/>
    <mergeCell ref="BW24:CL24"/>
    <mergeCell ref="CM24:DA24"/>
    <mergeCell ref="A25:F25"/>
    <mergeCell ref="H25:BV25"/>
    <mergeCell ref="BW25:CL25"/>
    <mergeCell ref="CM25:DA25"/>
    <mergeCell ref="A26:F27"/>
    <mergeCell ref="H26:BV26"/>
    <mergeCell ref="BW26:CL27"/>
    <mergeCell ref="CM26:DA27"/>
    <mergeCell ref="H27:BV27"/>
    <mergeCell ref="A28:F28"/>
    <mergeCell ref="H28:BV28"/>
    <mergeCell ref="BW28:CL28"/>
    <mergeCell ref="CM28:DA28"/>
    <mergeCell ref="A29:F29"/>
    <mergeCell ref="H29:BV29"/>
    <mergeCell ref="BW29:CL29"/>
    <mergeCell ref="CM29:DA29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35:DA35"/>
    <mergeCell ref="A32:F32"/>
    <mergeCell ref="H32:BV32"/>
    <mergeCell ref="BW32:CL32"/>
    <mergeCell ref="CM32:DA32"/>
    <mergeCell ref="A33:F33"/>
    <mergeCell ref="G33:BV33"/>
    <mergeCell ref="BW33:CL33"/>
    <mergeCell ref="CM33:DA33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E23"/>
  <sheetViews>
    <sheetView view="pageBreakPreview" zoomScaleSheetLayoutView="100" zoomScalePageLayoutView="0" workbookViewId="0" topLeftCell="A1">
      <selection activeCell="EO22" sqref="EO22:FE22"/>
    </sheetView>
  </sheetViews>
  <sheetFormatPr defaultColWidth="0.875" defaultRowHeight="12.75"/>
  <cols>
    <col min="1" max="16384" width="0.875" style="1" customWidth="1"/>
  </cols>
  <sheetData>
    <row r="1" s="8" customFormat="1" ht="12">
      <c r="DA1" s="8" t="s">
        <v>19</v>
      </c>
    </row>
    <row r="2" spans="105:161" s="8" customFormat="1" ht="47.25" customHeight="1">
      <c r="DA2" s="91" t="s">
        <v>88</v>
      </c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</row>
    <row r="3" ht="3" customHeight="1"/>
    <row r="6" spans="1:161" s="7" customFormat="1" ht="15.75">
      <c r="A6" s="89" t="s">
        <v>18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</row>
    <row r="8" spans="1:161" s="2" customFormat="1" ht="15">
      <c r="A8" s="22" t="s">
        <v>17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</row>
    <row r="9" ht="6" customHeight="1"/>
    <row r="10" spans="1:161" s="6" customFormat="1" ht="14.25">
      <c r="A10" s="6" t="s">
        <v>16</v>
      </c>
      <c r="X10" s="23" t="s">
        <v>145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</row>
    <row r="11" spans="24:161" s="6" customFormat="1" ht="6" customHeight="1"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</row>
    <row r="12" spans="1:161" s="6" customFormat="1" ht="14.25">
      <c r="A12" s="41" t="s">
        <v>15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90" t="s">
        <v>139</v>
      </c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</row>
    <row r="13" ht="9.75" customHeight="1"/>
    <row r="14" spans="1:161" s="2" customFormat="1" ht="15">
      <c r="A14" s="22" t="s">
        <v>14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</row>
    <row r="15" ht="10.5" customHeight="1"/>
    <row r="16" spans="1:161" s="3" customFormat="1" ht="13.5" customHeight="1">
      <c r="A16" s="24" t="s">
        <v>0</v>
      </c>
      <c r="B16" s="25"/>
      <c r="C16" s="25"/>
      <c r="D16" s="25"/>
      <c r="E16" s="25"/>
      <c r="F16" s="26"/>
      <c r="G16" s="24" t="s">
        <v>11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24" t="s">
        <v>4</v>
      </c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6"/>
      <c r="AO16" s="34" t="s">
        <v>1</v>
      </c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8"/>
      <c r="DI16" s="24" t="s">
        <v>8</v>
      </c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6"/>
      <c r="DY16" s="24" t="s">
        <v>9</v>
      </c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6"/>
      <c r="EO16" s="24" t="s">
        <v>10</v>
      </c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6"/>
    </row>
    <row r="17" spans="1:161" s="3" customFormat="1" ht="13.5" customHeight="1">
      <c r="A17" s="83"/>
      <c r="B17" s="84"/>
      <c r="C17" s="84"/>
      <c r="D17" s="84"/>
      <c r="E17" s="84"/>
      <c r="F17" s="85"/>
      <c r="G17" s="83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5"/>
      <c r="Y17" s="83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5"/>
      <c r="AO17" s="24" t="s">
        <v>3</v>
      </c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6"/>
      <c r="BF17" s="34" t="s">
        <v>2</v>
      </c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8"/>
      <c r="DI17" s="83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5"/>
      <c r="DY17" s="83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5"/>
      <c r="EO17" s="83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5"/>
    </row>
    <row r="18" spans="1:161" s="3" customFormat="1" ht="39.75" customHeight="1">
      <c r="A18" s="86"/>
      <c r="B18" s="87"/>
      <c r="C18" s="87"/>
      <c r="D18" s="87"/>
      <c r="E18" s="87"/>
      <c r="F18" s="88"/>
      <c r="G18" s="86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8"/>
      <c r="Y18" s="86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8"/>
      <c r="AO18" s="86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8"/>
      <c r="BF18" s="93" t="s">
        <v>5</v>
      </c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 t="s">
        <v>6</v>
      </c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 t="s">
        <v>7</v>
      </c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86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8"/>
      <c r="DY18" s="86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8"/>
      <c r="EO18" s="86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8"/>
    </row>
    <row r="19" spans="1:161" s="4" customFormat="1" ht="12.75">
      <c r="A19" s="20">
        <v>1</v>
      </c>
      <c r="B19" s="20"/>
      <c r="C19" s="20"/>
      <c r="D19" s="20"/>
      <c r="E19" s="20"/>
      <c r="F19" s="20"/>
      <c r="G19" s="20">
        <v>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>
        <v>3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>
        <v>4</v>
      </c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>
        <v>5</v>
      </c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>
        <v>6</v>
      </c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>
        <v>7</v>
      </c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>
        <v>8</v>
      </c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>
        <v>9</v>
      </c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>
        <v>10</v>
      </c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</row>
    <row r="20" spans="1:161" s="5" customFormat="1" ht="15" customHeight="1">
      <c r="A20" s="15" t="s">
        <v>33</v>
      </c>
      <c r="B20" s="15"/>
      <c r="C20" s="15"/>
      <c r="D20" s="15"/>
      <c r="E20" s="15"/>
      <c r="F20" s="15"/>
      <c r="G20" s="21" t="s">
        <v>142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18">
        <v>3</v>
      </c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5">
        <f>BF20+CQ20</f>
        <v>17899</v>
      </c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>
        <v>17899</v>
      </c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92">
        <f>AO20*15%</f>
        <v>2684.85</v>
      </c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>
        <f>(AO20+DY20)*12*3-38274.93</f>
        <v>702743.6699999999</v>
      </c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</row>
    <row r="21" spans="1:161" s="5" customFormat="1" ht="27" customHeight="1">
      <c r="A21" s="15" t="s">
        <v>37</v>
      </c>
      <c r="B21" s="15"/>
      <c r="C21" s="15"/>
      <c r="D21" s="15"/>
      <c r="E21" s="15"/>
      <c r="F21" s="15"/>
      <c r="G21" s="21" t="s">
        <v>143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18">
        <v>15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>
        <f>BF21+CQ21</f>
        <v>13670.55</v>
      </c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>
        <v>13402.5</v>
      </c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>
        <v>268.05</v>
      </c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92">
        <f>AO21*15%</f>
        <v>2050.5825</v>
      </c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>
        <f>(AO21+DY21)*12*13.5-37304.19</f>
        <v>2509519.275</v>
      </c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</row>
    <row r="22" spans="1:161" s="5" customFormat="1" ht="25.5" customHeight="1">
      <c r="A22" s="15" t="s">
        <v>43</v>
      </c>
      <c r="B22" s="15"/>
      <c r="C22" s="15"/>
      <c r="D22" s="15"/>
      <c r="E22" s="15"/>
      <c r="F22" s="15"/>
      <c r="G22" s="21" t="s">
        <v>144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18">
        <v>19.25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>
        <f>BF22+CQ22</f>
        <v>6201.6</v>
      </c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>
        <v>6080</v>
      </c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>
        <v>121.6</v>
      </c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92">
        <f>AO22*15%</f>
        <v>930.24</v>
      </c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>
        <f>(AO22+DY22)*12*19.25</f>
        <v>1647455.04</v>
      </c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</row>
    <row r="23" spans="1:161" s="5" customFormat="1" ht="15" customHeight="1">
      <c r="A23" s="27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7"/>
      <c r="Y23" s="18" t="s">
        <v>13</v>
      </c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5">
        <f>AO22+AO21+AO20</f>
        <v>37771.15</v>
      </c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 t="s">
        <v>13</v>
      </c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 t="s">
        <v>13</v>
      </c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 t="s">
        <v>13</v>
      </c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 t="s">
        <v>13</v>
      </c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 t="s">
        <v>13</v>
      </c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>
        <f>EO22+EO21+EO20</f>
        <v>4859717.984999999</v>
      </c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</row>
  </sheetData>
  <sheetProtection/>
  <mergeCells count="68">
    <mergeCell ref="EO23:FE23"/>
    <mergeCell ref="CQ22:DH22"/>
    <mergeCell ref="CQ23:DH23"/>
    <mergeCell ref="BX23:CP23"/>
    <mergeCell ref="A8:FE8"/>
    <mergeCell ref="X10:FE10"/>
    <mergeCell ref="DI16:DX18"/>
    <mergeCell ref="DY16:EN18"/>
    <mergeCell ref="EO16:FE18"/>
    <mergeCell ref="A23:X23"/>
    <mergeCell ref="AO16:DH16"/>
    <mergeCell ref="BF17:DH17"/>
    <mergeCell ref="EO20:FE20"/>
    <mergeCell ref="EO21:FE21"/>
    <mergeCell ref="BF20:BW20"/>
    <mergeCell ref="BF21:BW21"/>
    <mergeCell ref="A14:FE14"/>
    <mergeCell ref="BX21:CP21"/>
    <mergeCell ref="BF18:BW18"/>
    <mergeCell ref="BF19:BW19"/>
    <mergeCell ref="CQ18:DH18"/>
    <mergeCell ref="CQ19:DH19"/>
    <mergeCell ref="BX18:CP18"/>
    <mergeCell ref="BX19:CP19"/>
    <mergeCell ref="BX20:CP20"/>
    <mergeCell ref="G16:X18"/>
    <mergeCell ref="AP12:FE12"/>
    <mergeCell ref="A12:AO12"/>
    <mergeCell ref="AO17:BE18"/>
    <mergeCell ref="EO22:FE22"/>
    <mergeCell ref="DA2:FE2"/>
    <mergeCell ref="DY20:EN20"/>
    <mergeCell ref="DY21:EN21"/>
    <mergeCell ref="DY22:EN22"/>
    <mergeCell ref="CQ20:DH20"/>
    <mergeCell ref="CQ21:DH21"/>
    <mergeCell ref="A6:FE6"/>
    <mergeCell ref="EO19:FE19"/>
    <mergeCell ref="BX22:CP22"/>
    <mergeCell ref="DY23:EN23"/>
    <mergeCell ref="DY19:EN19"/>
    <mergeCell ref="DI23:DX23"/>
    <mergeCell ref="DI19:DX19"/>
    <mergeCell ref="DI20:DX20"/>
    <mergeCell ref="DI21:DX21"/>
    <mergeCell ref="DI22:DX22"/>
    <mergeCell ref="AO23:BE23"/>
    <mergeCell ref="AO19:BE19"/>
    <mergeCell ref="AO20:BE20"/>
    <mergeCell ref="AO21:BE21"/>
    <mergeCell ref="AO22:BE22"/>
    <mergeCell ref="BF22:BW22"/>
    <mergeCell ref="BF23:BW23"/>
    <mergeCell ref="Y23:AN23"/>
    <mergeCell ref="Y19:AN19"/>
    <mergeCell ref="G19:X19"/>
    <mergeCell ref="G20:X20"/>
    <mergeCell ref="G21:X21"/>
    <mergeCell ref="G22:X22"/>
    <mergeCell ref="Y20:AN20"/>
    <mergeCell ref="Y21:AN21"/>
    <mergeCell ref="A22:F22"/>
    <mergeCell ref="A19:F19"/>
    <mergeCell ref="A16:F18"/>
    <mergeCell ref="Y22:AN22"/>
    <mergeCell ref="A20:F20"/>
    <mergeCell ref="A21:F21"/>
    <mergeCell ref="Y16:AN1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DA139"/>
  <sheetViews>
    <sheetView view="pageBreakPreview" zoomScaleSheetLayoutView="100" zoomScalePageLayoutView="0" workbookViewId="0" topLeftCell="A101">
      <selection activeCell="CJ113" sqref="CJ113:DA113"/>
    </sheetView>
  </sheetViews>
  <sheetFormatPr defaultColWidth="0.875" defaultRowHeight="12" customHeight="1"/>
  <cols>
    <col min="1" max="21" width="0.875" style="2" customWidth="1"/>
    <col min="22" max="22" width="1.875" style="2" customWidth="1"/>
    <col min="23" max="40" width="0.875" style="2" customWidth="1"/>
    <col min="41" max="41" width="2.25390625" style="2" customWidth="1"/>
    <col min="42" max="42" width="1.875" style="2" customWidth="1"/>
    <col min="43" max="104" width="0.875" style="2" customWidth="1"/>
    <col min="105" max="105" width="4.00390625" style="2" customWidth="1"/>
    <col min="106" max="16384" width="0.875" style="2" customWidth="1"/>
  </cols>
  <sheetData>
    <row r="1" ht="3" customHeight="1"/>
    <row r="2" spans="1:105" s="6" customFormat="1" ht="14.25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</row>
    <row r="3" ht="10.5" customHeight="1"/>
    <row r="4" spans="1:105" s="3" customFormat="1" ht="45" customHeight="1">
      <c r="A4" s="24" t="s">
        <v>0</v>
      </c>
      <c r="B4" s="25"/>
      <c r="C4" s="25"/>
      <c r="D4" s="25"/>
      <c r="E4" s="25"/>
      <c r="F4" s="26"/>
      <c r="G4" s="24" t="s">
        <v>26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  <c r="AE4" s="24" t="s">
        <v>22</v>
      </c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6"/>
      <c r="BD4" s="24" t="s">
        <v>85</v>
      </c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6"/>
      <c r="BT4" s="24" t="s">
        <v>23</v>
      </c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6"/>
      <c r="CJ4" s="24" t="s">
        <v>24</v>
      </c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6"/>
    </row>
    <row r="5" spans="1:105" s="4" customFormat="1" ht="12.75">
      <c r="A5" s="20">
        <v>1</v>
      </c>
      <c r="B5" s="20"/>
      <c r="C5" s="20"/>
      <c r="D5" s="20"/>
      <c r="E5" s="20"/>
      <c r="F5" s="20"/>
      <c r="G5" s="20">
        <v>2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>
        <v>3</v>
      </c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>
        <v>4</v>
      </c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>
        <v>5</v>
      </c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>
        <v>6</v>
      </c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</row>
    <row r="6" spans="1:105" s="5" customFormat="1" ht="53.25" customHeight="1">
      <c r="A6" s="15"/>
      <c r="B6" s="15"/>
      <c r="C6" s="15"/>
      <c r="D6" s="15"/>
      <c r="E6" s="15"/>
      <c r="F6" s="15"/>
      <c r="G6" s="21" t="s">
        <v>89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18">
        <v>128</v>
      </c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>
        <v>8</v>
      </c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>
        <v>41</v>
      </c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>
        <f>AE6*BT6</f>
        <v>5248</v>
      </c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</row>
    <row r="7" spans="1:105" s="5" customFormat="1" ht="51" customHeight="1">
      <c r="A7" s="15"/>
      <c r="B7" s="15"/>
      <c r="C7" s="15"/>
      <c r="D7" s="15"/>
      <c r="E7" s="15"/>
      <c r="F7" s="15"/>
      <c r="G7" s="21" t="s">
        <v>98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18">
        <v>146</v>
      </c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>
        <v>5</v>
      </c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>
        <v>36</v>
      </c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>
        <f>AE7*BT7</f>
        <v>5256</v>
      </c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5" customFormat="1" ht="15" customHeight="1">
      <c r="A8" s="15"/>
      <c r="B8" s="15"/>
      <c r="C8" s="15"/>
      <c r="D8" s="15"/>
      <c r="E8" s="15"/>
      <c r="F8" s="15"/>
      <c r="G8" s="16" t="s">
        <v>12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7"/>
      <c r="AE8" s="18" t="s">
        <v>13</v>
      </c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 t="s">
        <v>13</v>
      </c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 t="s">
        <v>13</v>
      </c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9">
        <f>CJ7+CJ6</f>
        <v>10504</v>
      </c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</row>
    <row r="10" spans="1:105" s="6" customFormat="1" ht="14.25">
      <c r="A10" s="22" t="s">
        <v>25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</row>
    <row r="11" ht="10.5" customHeight="1"/>
    <row r="12" spans="1:105" s="3" customFormat="1" ht="55.5" customHeight="1">
      <c r="A12" s="24" t="s">
        <v>0</v>
      </c>
      <c r="B12" s="25"/>
      <c r="C12" s="25"/>
      <c r="D12" s="25"/>
      <c r="E12" s="25"/>
      <c r="F12" s="26"/>
      <c r="G12" s="24" t="s">
        <v>26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6"/>
      <c r="AE12" s="24" t="s">
        <v>27</v>
      </c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6"/>
      <c r="AZ12" s="24" t="s">
        <v>28</v>
      </c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6"/>
      <c r="BR12" s="24" t="s">
        <v>29</v>
      </c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6"/>
      <c r="CJ12" s="24" t="s">
        <v>24</v>
      </c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6"/>
    </row>
    <row r="13" spans="1:105" s="4" customFormat="1" ht="12.75">
      <c r="A13" s="20">
        <v>1</v>
      </c>
      <c r="B13" s="20"/>
      <c r="C13" s="20"/>
      <c r="D13" s="20"/>
      <c r="E13" s="20"/>
      <c r="F13" s="20"/>
      <c r="G13" s="20">
        <v>2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>
        <v>3</v>
      </c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>
        <v>4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>
        <v>5</v>
      </c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>
        <v>6</v>
      </c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</row>
    <row r="14" spans="1:105" s="5" customFormat="1" ht="24.75" customHeight="1">
      <c r="A14" s="15"/>
      <c r="B14" s="15"/>
      <c r="C14" s="15"/>
      <c r="D14" s="15"/>
      <c r="E14" s="15"/>
      <c r="F14" s="15"/>
      <c r="G14" s="21" t="s">
        <v>99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18">
        <v>2</v>
      </c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>
        <v>12</v>
      </c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>
        <v>6689.83</v>
      </c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>
        <v>80277.96</v>
      </c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</row>
    <row r="15" spans="1:105" s="5" customFormat="1" ht="15" customHeight="1">
      <c r="A15" s="15"/>
      <c r="B15" s="15"/>
      <c r="C15" s="15"/>
      <c r="D15" s="15"/>
      <c r="E15" s="15"/>
      <c r="F15" s="15"/>
      <c r="G15" s="16" t="s">
        <v>12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7"/>
      <c r="AE15" s="18" t="s">
        <v>13</v>
      </c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 t="s">
        <v>13</v>
      </c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 t="s">
        <v>13</v>
      </c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9">
        <f>CJ14</f>
        <v>80277.96</v>
      </c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</row>
    <row r="17" spans="1:105" s="6" customFormat="1" ht="41.25" customHeight="1">
      <c r="A17" s="69" t="s">
        <v>30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</row>
    <row r="18" ht="10.5" customHeight="1"/>
    <row r="19" spans="1:105" ht="55.5" customHeight="1">
      <c r="A19" s="24" t="s">
        <v>0</v>
      </c>
      <c r="B19" s="25"/>
      <c r="C19" s="25"/>
      <c r="D19" s="25"/>
      <c r="E19" s="25"/>
      <c r="F19" s="26"/>
      <c r="G19" s="24" t="s">
        <v>79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6"/>
      <c r="BW19" s="24" t="s">
        <v>32</v>
      </c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24" t="s">
        <v>31</v>
      </c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6"/>
    </row>
    <row r="20" spans="1:105" s="1" customFormat="1" ht="12.75">
      <c r="A20" s="20">
        <v>1</v>
      </c>
      <c r="B20" s="20"/>
      <c r="C20" s="20"/>
      <c r="D20" s="20"/>
      <c r="E20" s="20"/>
      <c r="F20" s="20"/>
      <c r="G20" s="20">
        <v>2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>
        <v>3</v>
      </c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>
        <v>4</v>
      </c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</row>
    <row r="21" spans="1:105" ht="15" customHeight="1">
      <c r="A21" s="15" t="s">
        <v>33</v>
      </c>
      <c r="B21" s="15"/>
      <c r="C21" s="15"/>
      <c r="D21" s="15"/>
      <c r="E21" s="15"/>
      <c r="F21" s="15"/>
      <c r="G21" s="9"/>
      <c r="H21" s="44" t="s">
        <v>44</v>
      </c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5"/>
      <c r="BW21" s="18" t="s">
        <v>13</v>
      </c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</row>
    <row r="22" spans="1:105" s="1" customFormat="1" ht="12.75">
      <c r="A22" s="46" t="s">
        <v>34</v>
      </c>
      <c r="B22" s="47"/>
      <c r="C22" s="47"/>
      <c r="D22" s="47"/>
      <c r="E22" s="47"/>
      <c r="F22" s="48"/>
      <c r="G22" s="11"/>
      <c r="H22" s="52" t="s">
        <v>2</v>
      </c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3"/>
      <c r="BW22" s="54">
        <v>4859717.98</v>
      </c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6"/>
      <c r="CM22" s="54">
        <v>1069137.95</v>
      </c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6"/>
    </row>
    <row r="23" spans="1:105" s="1" customFormat="1" ht="12.75">
      <c r="A23" s="49"/>
      <c r="B23" s="50"/>
      <c r="C23" s="50"/>
      <c r="D23" s="50"/>
      <c r="E23" s="50"/>
      <c r="F23" s="51"/>
      <c r="G23" s="10"/>
      <c r="H23" s="60" t="s">
        <v>45</v>
      </c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1"/>
      <c r="BW23" s="57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9"/>
      <c r="CM23" s="57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9"/>
    </row>
    <row r="24" spans="1:105" s="1" customFormat="1" ht="13.5" customHeight="1">
      <c r="A24" s="15" t="s">
        <v>35</v>
      </c>
      <c r="B24" s="15"/>
      <c r="C24" s="15"/>
      <c r="D24" s="15"/>
      <c r="E24" s="15"/>
      <c r="F24" s="15"/>
      <c r="G24" s="9"/>
      <c r="H24" s="42" t="s">
        <v>46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3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</row>
    <row r="25" spans="1:105" s="1" customFormat="1" ht="26.25" customHeight="1">
      <c r="A25" s="15" t="s">
        <v>36</v>
      </c>
      <c r="B25" s="15"/>
      <c r="C25" s="15"/>
      <c r="D25" s="15"/>
      <c r="E25" s="15"/>
      <c r="F25" s="15"/>
      <c r="G25" s="9"/>
      <c r="H25" s="42" t="s">
        <v>47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3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</row>
    <row r="26" spans="1:105" s="1" customFormat="1" ht="26.25" customHeight="1">
      <c r="A26" s="15" t="s">
        <v>37</v>
      </c>
      <c r="B26" s="15"/>
      <c r="C26" s="15"/>
      <c r="D26" s="15"/>
      <c r="E26" s="15"/>
      <c r="F26" s="15"/>
      <c r="G26" s="9"/>
      <c r="H26" s="44" t="s">
        <v>48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5"/>
      <c r="BW26" s="18" t="s">
        <v>13</v>
      </c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</row>
    <row r="27" spans="1:105" s="1" customFormat="1" ht="12.75">
      <c r="A27" s="46" t="s">
        <v>38</v>
      </c>
      <c r="B27" s="47"/>
      <c r="C27" s="47"/>
      <c r="D27" s="47"/>
      <c r="E27" s="47"/>
      <c r="F27" s="48"/>
      <c r="G27" s="11"/>
      <c r="H27" s="52" t="s">
        <v>2</v>
      </c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3"/>
      <c r="BW27" s="54">
        <v>4859717.98</v>
      </c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6"/>
      <c r="CM27" s="54">
        <v>140931.84</v>
      </c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6"/>
    </row>
    <row r="28" spans="1:105" s="1" customFormat="1" ht="25.5" customHeight="1">
      <c r="A28" s="49"/>
      <c r="B28" s="50"/>
      <c r="C28" s="50"/>
      <c r="D28" s="50"/>
      <c r="E28" s="50"/>
      <c r="F28" s="51"/>
      <c r="G28" s="10"/>
      <c r="H28" s="60" t="s">
        <v>49</v>
      </c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1"/>
      <c r="BW28" s="57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9"/>
      <c r="CM28" s="57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9"/>
    </row>
    <row r="29" spans="1:105" s="1" customFormat="1" ht="26.25" customHeight="1">
      <c r="A29" s="15" t="s">
        <v>39</v>
      </c>
      <c r="B29" s="15"/>
      <c r="C29" s="15"/>
      <c r="D29" s="15"/>
      <c r="E29" s="15"/>
      <c r="F29" s="15"/>
      <c r="G29" s="9"/>
      <c r="H29" s="42" t="s">
        <v>50</v>
      </c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3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</row>
    <row r="30" spans="1:105" s="1" customFormat="1" ht="27" customHeight="1">
      <c r="A30" s="15" t="s">
        <v>40</v>
      </c>
      <c r="B30" s="15"/>
      <c r="C30" s="15"/>
      <c r="D30" s="15"/>
      <c r="E30" s="15"/>
      <c r="F30" s="15"/>
      <c r="G30" s="9"/>
      <c r="H30" s="42" t="s">
        <v>51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3"/>
      <c r="BW30" s="18">
        <v>4859717.98</v>
      </c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>
        <v>9719.43</v>
      </c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</row>
    <row r="31" spans="1:105" s="1" customFormat="1" ht="27" customHeight="1">
      <c r="A31" s="15" t="s">
        <v>41</v>
      </c>
      <c r="B31" s="15"/>
      <c r="C31" s="15"/>
      <c r="D31" s="15"/>
      <c r="E31" s="15"/>
      <c r="F31" s="15"/>
      <c r="G31" s="9"/>
      <c r="H31" s="42" t="s">
        <v>52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3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</row>
    <row r="32" spans="1:105" s="1" customFormat="1" ht="27" customHeight="1">
      <c r="A32" s="15" t="s">
        <v>42</v>
      </c>
      <c r="B32" s="15"/>
      <c r="C32" s="15"/>
      <c r="D32" s="15"/>
      <c r="E32" s="15"/>
      <c r="F32" s="15"/>
      <c r="G32" s="9"/>
      <c r="H32" s="42" t="s">
        <v>52</v>
      </c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3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</row>
    <row r="33" spans="1:105" s="1" customFormat="1" ht="26.25" customHeight="1">
      <c r="A33" s="15" t="s">
        <v>43</v>
      </c>
      <c r="B33" s="15"/>
      <c r="C33" s="15"/>
      <c r="D33" s="15"/>
      <c r="E33" s="15"/>
      <c r="F33" s="15"/>
      <c r="G33" s="9"/>
      <c r="H33" s="44" t="s">
        <v>53</v>
      </c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5"/>
      <c r="BW33" s="18">
        <v>4859717.98</v>
      </c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>
        <v>247845.61</v>
      </c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</row>
    <row r="34" spans="1:105" s="1" customFormat="1" ht="13.5" customHeight="1">
      <c r="A34" s="15"/>
      <c r="B34" s="15"/>
      <c r="C34" s="15"/>
      <c r="D34" s="15"/>
      <c r="E34" s="15"/>
      <c r="F34" s="15"/>
      <c r="G34" s="27" t="s">
        <v>12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7"/>
      <c r="BW34" s="18" t="s">
        <v>13</v>
      </c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>
        <f>CM33+CM30+CM27+CM22</f>
        <v>1467634.83</v>
      </c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</row>
    <row r="35" ht="3" customHeight="1"/>
    <row r="36" spans="1:105" s="8" customFormat="1" ht="48" customHeight="1">
      <c r="A36" s="39" t="s">
        <v>87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</row>
    <row r="38" spans="1:105" s="6" customFormat="1" ht="14.25">
      <c r="A38" s="22" t="s">
        <v>54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</row>
    <row r="39" ht="6" customHeight="1"/>
    <row r="40" spans="1:105" s="6" customFormat="1" ht="14.25">
      <c r="A40" s="6" t="s">
        <v>16</v>
      </c>
      <c r="X40" s="23" t="s">
        <v>140</v>
      </c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</row>
    <row r="41" spans="24:105" s="6" customFormat="1" ht="6" customHeight="1"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</row>
    <row r="42" spans="1:105" s="6" customFormat="1" ht="14.25">
      <c r="A42" s="41" t="s">
        <v>15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90" t="s">
        <v>139</v>
      </c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</row>
    <row r="43" ht="10.5" customHeight="1"/>
    <row r="44" spans="1:105" s="3" customFormat="1" ht="45" customHeight="1">
      <c r="A44" s="24" t="s">
        <v>0</v>
      </c>
      <c r="B44" s="25"/>
      <c r="C44" s="25"/>
      <c r="D44" s="25"/>
      <c r="E44" s="25"/>
      <c r="F44" s="25"/>
      <c r="G44" s="26"/>
      <c r="H44" s="24" t="s">
        <v>56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6"/>
      <c r="BD44" s="24" t="s">
        <v>57</v>
      </c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6"/>
      <c r="BT44" s="24" t="s">
        <v>58</v>
      </c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6"/>
      <c r="CJ44" s="24" t="s">
        <v>55</v>
      </c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6"/>
    </row>
    <row r="45" spans="1:105" s="4" customFormat="1" ht="12.75">
      <c r="A45" s="20">
        <v>1</v>
      </c>
      <c r="B45" s="20"/>
      <c r="C45" s="20"/>
      <c r="D45" s="20"/>
      <c r="E45" s="20"/>
      <c r="F45" s="20"/>
      <c r="G45" s="20"/>
      <c r="H45" s="20">
        <v>2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>
        <v>3</v>
      </c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>
        <v>4</v>
      </c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>
        <v>5</v>
      </c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</row>
    <row r="46" spans="1:105" s="5" customFormat="1" ht="27" customHeight="1">
      <c r="A46" s="15" t="s">
        <v>33</v>
      </c>
      <c r="B46" s="15"/>
      <c r="C46" s="15"/>
      <c r="D46" s="15"/>
      <c r="E46" s="15"/>
      <c r="F46" s="15"/>
      <c r="G46" s="15"/>
      <c r="H46" s="21" t="s">
        <v>141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>
        <v>242369</v>
      </c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</row>
    <row r="47" spans="1:105" s="5" customFormat="1" ht="15" customHeight="1">
      <c r="A47" s="15"/>
      <c r="B47" s="15"/>
      <c r="C47" s="15"/>
      <c r="D47" s="15"/>
      <c r="E47" s="15"/>
      <c r="F47" s="15"/>
      <c r="G47" s="15"/>
      <c r="H47" s="16" t="s">
        <v>12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7"/>
      <c r="BD47" s="18" t="s">
        <v>13</v>
      </c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 t="s">
        <v>13</v>
      </c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9">
        <f>CJ46</f>
        <v>242369</v>
      </c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</row>
    <row r="48" s="1" customFormat="1" ht="12" customHeight="1"/>
    <row r="49" spans="1:105" s="6" customFormat="1" ht="14.25">
      <c r="A49" s="22" t="s">
        <v>59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</row>
    <row r="50" ht="6" customHeight="1"/>
    <row r="51" spans="1:105" s="6" customFormat="1" ht="14.25">
      <c r="A51" s="6" t="s">
        <v>16</v>
      </c>
      <c r="X51" s="23" t="s">
        <v>131</v>
      </c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</row>
    <row r="52" spans="24:105" s="6" customFormat="1" ht="6" customHeight="1"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</row>
    <row r="53" spans="1:105" s="6" customFormat="1" ht="14.25">
      <c r="A53" s="41" t="s">
        <v>15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90" t="s">
        <v>117</v>
      </c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</row>
    <row r="54" ht="10.5" customHeight="1"/>
    <row r="55" spans="1:105" s="3" customFormat="1" ht="55.5" customHeight="1">
      <c r="A55" s="24" t="s">
        <v>0</v>
      </c>
      <c r="B55" s="25"/>
      <c r="C55" s="25"/>
      <c r="D55" s="25"/>
      <c r="E55" s="25"/>
      <c r="F55" s="25"/>
      <c r="G55" s="26"/>
      <c r="H55" s="24" t="s">
        <v>21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6"/>
      <c r="BD55" s="24" t="s">
        <v>60</v>
      </c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6"/>
      <c r="BT55" s="24" t="s">
        <v>61</v>
      </c>
      <c r="BU55" s="25"/>
      <c r="BV55" s="25"/>
      <c r="BW55" s="25"/>
      <c r="BX55" s="25"/>
      <c r="BY55" s="25"/>
      <c r="BZ55" s="25"/>
      <c r="CA55" s="25"/>
      <c r="CB55" s="25"/>
      <c r="CC55" s="25"/>
      <c r="CD55" s="26"/>
      <c r="CE55" s="24" t="s">
        <v>86</v>
      </c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6"/>
    </row>
    <row r="56" spans="1:105" s="4" customFormat="1" ht="12.75">
      <c r="A56" s="20">
        <v>1</v>
      </c>
      <c r="B56" s="20"/>
      <c r="C56" s="20"/>
      <c r="D56" s="20"/>
      <c r="E56" s="20"/>
      <c r="F56" s="20"/>
      <c r="G56" s="20"/>
      <c r="H56" s="20">
        <v>2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>
        <v>3</v>
      </c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>
        <v>4</v>
      </c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>
        <v>5</v>
      </c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</row>
    <row r="57" spans="1:105" s="5" customFormat="1" ht="15" customHeight="1">
      <c r="A57" s="15" t="s">
        <v>33</v>
      </c>
      <c r="B57" s="15"/>
      <c r="C57" s="15"/>
      <c r="D57" s="15"/>
      <c r="E57" s="15"/>
      <c r="F57" s="15"/>
      <c r="G57" s="15"/>
      <c r="H57" s="21" t="s">
        <v>90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18">
        <v>2065273</v>
      </c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>
        <v>2.2</v>
      </c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>
        <v>45436</v>
      </c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</row>
    <row r="58" spans="1:105" s="5" customFormat="1" ht="15" customHeight="1">
      <c r="A58" s="15" t="s">
        <v>37</v>
      </c>
      <c r="B58" s="15"/>
      <c r="C58" s="15"/>
      <c r="D58" s="15"/>
      <c r="E58" s="15"/>
      <c r="F58" s="15"/>
      <c r="G58" s="15"/>
      <c r="H58" s="21" t="s">
        <v>91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18">
        <v>7134413</v>
      </c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>
        <v>1.5</v>
      </c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>
        <v>107016</v>
      </c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</row>
    <row r="59" spans="1:105" s="5" customFormat="1" ht="15" customHeight="1">
      <c r="A59" s="15"/>
      <c r="B59" s="15"/>
      <c r="C59" s="15"/>
      <c r="D59" s="15"/>
      <c r="E59" s="15"/>
      <c r="F59" s="15"/>
      <c r="G59" s="15"/>
      <c r="H59" s="16" t="s">
        <v>12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7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 t="s">
        <v>13</v>
      </c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9">
        <f>CE58+CE57</f>
        <v>152452</v>
      </c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</row>
    <row r="62" spans="1:105" s="6" customFormat="1" ht="27" customHeight="1">
      <c r="A62" s="69" t="s">
        <v>62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</row>
    <row r="63" ht="6" customHeight="1"/>
    <row r="64" spans="1:105" s="6" customFormat="1" ht="14.25">
      <c r="A64" s="6" t="s">
        <v>16</v>
      </c>
      <c r="X64" s="23" t="s">
        <v>132</v>
      </c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</row>
    <row r="65" spans="24:105" s="6" customFormat="1" ht="6" customHeight="1"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</row>
    <row r="66" spans="1:105" s="6" customFormat="1" ht="14.25">
      <c r="A66" s="41" t="s">
        <v>15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90" t="s">
        <v>117</v>
      </c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</row>
    <row r="67" ht="10.5" customHeight="1"/>
    <row r="68" spans="1:105" s="3" customFormat="1" ht="45" customHeight="1">
      <c r="A68" s="24" t="s">
        <v>0</v>
      </c>
      <c r="B68" s="25"/>
      <c r="C68" s="25"/>
      <c r="D68" s="25"/>
      <c r="E68" s="25"/>
      <c r="F68" s="25"/>
      <c r="G68" s="26"/>
      <c r="H68" s="24" t="s">
        <v>56</v>
      </c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6"/>
      <c r="BD68" s="24" t="s">
        <v>57</v>
      </c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6"/>
      <c r="BT68" s="24" t="s">
        <v>58</v>
      </c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6"/>
      <c r="CJ68" s="24" t="s">
        <v>55</v>
      </c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6"/>
    </row>
    <row r="69" spans="1:105" s="4" customFormat="1" ht="12.75">
      <c r="A69" s="20">
        <v>1</v>
      </c>
      <c r="B69" s="20"/>
      <c r="C69" s="20"/>
      <c r="D69" s="20"/>
      <c r="E69" s="20"/>
      <c r="F69" s="20"/>
      <c r="G69" s="20"/>
      <c r="H69" s="20">
        <v>2</v>
      </c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>
        <v>3</v>
      </c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>
        <v>4</v>
      </c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>
        <v>5</v>
      </c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</row>
    <row r="70" spans="1:105" s="5" customFormat="1" ht="15" customHeight="1">
      <c r="A70" s="15" t="s">
        <v>33</v>
      </c>
      <c r="B70" s="15"/>
      <c r="C70" s="15"/>
      <c r="D70" s="15"/>
      <c r="E70" s="15"/>
      <c r="F70" s="15"/>
      <c r="G70" s="15"/>
      <c r="H70" s="21" t="s">
        <v>97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18">
        <v>2689.75</v>
      </c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>
        <v>4</v>
      </c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>
        <v>10759</v>
      </c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</row>
    <row r="71" spans="1:105" s="5" customFormat="1" ht="15" customHeight="1">
      <c r="A71" s="15"/>
      <c r="B71" s="15"/>
      <c r="C71" s="15"/>
      <c r="D71" s="15"/>
      <c r="E71" s="15"/>
      <c r="F71" s="15"/>
      <c r="G71" s="15"/>
      <c r="H71" s="16" t="s">
        <v>12</v>
      </c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7"/>
      <c r="BD71" s="18" t="s">
        <v>13</v>
      </c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 t="s">
        <v>13</v>
      </c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9">
        <f>CJ70</f>
        <v>10759</v>
      </c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</row>
    <row r="73" spans="1:105" s="6" customFormat="1" ht="14.25">
      <c r="A73" s="22" t="s">
        <v>63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</row>
    <row r="74" ht="6" customHeight="1"/>
    <row r="75" spans="1:105" s="6" customFormat="1" ht="14.25">
      <c r="A75" s="6" t="s">
        <v>16</v>
      </c>
      <c r="X75" s="23" t="s">
        <v>133</v>
      </c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</row>
    <row r="76" spans="24:105" s="6" customFormat="1" ht="6" customHeight="1"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</row>
    <row r="77" spans="1:105" s="6" customFormat="1" ht="14.25">
      <c r="A77" s="41" t="s">
        <v>15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90" t="s">
        <v>117</v>
      </c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</row>
    <row r="78" ht="10.5" customHeight="1"/>
    <row r="79" spans="1:105" s="6" customFormat="1" ht="14.25">
      <c r="A79" s="22" t="s">
        <v>64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</row>
    <row r="80" ht="10.5" customHeight="1"/>
    <row r="81" spans="1:105" s="3" customFormat="1" ht="45" customHeight="1">
      <c r="A81" s="34" t="s">
        <v>0</v>
      </c>
      <c r="B81" s="37"/>
      <c r="C81" s="37"/>
      <c r="D81" s="37"/>
      <c r="E81" s="37"/>
      <c r="F81" s="37"/>
      <c r="G81" s="38"/>
      <c r="H81" s="34" t="s">
        <v>21</v>
      </c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8"/>
      <c r="AP81" s="34" t="s">
        <v>66</v>
      </c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8"/>
      <c r="BF81" s="34" t="s">
        <v>67</v>
      </c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8"/>
      <c r="BV81" s="34" t="s">
        <v>68</v>
      </c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8"/>
      <c r="CL81" s="34" t="s">
        <v>24</v>
      </c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8"/>
    </row>
    <row r="82" spans="1:105" s="4" customFormat="1" ht="12.75">
      <c r="A82" s="20">
        <v>1</v>
      </c>
      <c r="B82" s="20"/>
      <c r="C82" s="20"/>
      <c r="D82" s="20"/>
      <c r="E82" s="20"/>
      <c r="F82" s="20"/>
      <c r="G82" s="20"/>
      <c r="H82" s="20">
        <v>2</v>
      </c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>
        <v>3</v>
      </c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>
        <v>4</v>
      </c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>
        <v>5</v>
      </c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>
        <v>6</v>
      </c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</row>
    <row r="83" spans="1:105" s="5" customFormat="1" ht="15" customHeight="1">
      <c r="A83" s="15" t="s">
        <v>33</v>
      </c>
      <c r="B83" s="15"/>
      <c r="C83" s="15"/>
      <c r="D83" s="15"/>
      <c r="E83" s="15"/>
      <c r="F83" s="15"/>
      <c r="G83" s="15"/>
      <c r="H83" s="21" t="s">
        <v>92</v>
      </c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18">
        <v>1</v>
      </c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>
        <v>12</v>
      </c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>
        <v>1200</v>
      </c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>
        <v>14400</v>
      </c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</row>
    <row r="84" spans="1:105" s="5" customFormat="1" ht="15" customHeight="1">
      <c r="A84" s="15" t="s">
        <v>37</v>
      </c>
      <c r="B84" s="15"/>
      <c r="C84" s="15"/>
      <c r="D84" s="15"/>
      <c r="E84" s="15"/>
      <c r="F84" s="15"/>
      <c r="G84" s="15"/>
      <c r="H84" s="21" t="s">
        <v>130</v>
      </c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18">
        <v>1</v>
      </c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>
        <v>12</v>
      </c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>
        <v>1416</v>
      </c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>
        <v>16992</v>
      </c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</row>
    <row r="85" spans="1:105" s="5" customFormat="1" ht="15" customHeight="1">
      <c r="A85" s="15"/>
      <c r="B85" s="15"/>
      <c r="C85" s="15"/>
      <c r="D85" s="15"/>
      <c r="E85" s="15"/>
      <c r="F85" s="15"/>
      <c r="G85" s="15"/>
      <c r="H85" s="70" t="s">
        <v>65</v>
      </c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2"/>
      <c r="AP85" s="18" t="s">
        <v>13</v>
      </c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 t="s">
        <v>13</v>
      </c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 t="s">
        <v>13</v>
      </c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9">
        <v>31392</v>
      </c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</row>
    <row r="86" ht="10.5" customHeight="1"/>
    <row r="87" spans="1:105" s="6" customFormat="1" ht="14.25">
      <c r="A87" s="22" t="s">
        <v>120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</row>
    <row r="88" spans="1:105" s="6" customFormat="1" ht="14.25">
      <c r="A88" s="6" t="s">
        <v>16</v>
      </c>
      <c r="X88" s="23" t="s">
        <v>134</v>
      </c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</row>
    <row r="89" spans="1:105" s="3" customFormat="1" ht="45" customHeight="1">
      <c r="A89" s="34" t="s">
        <v>0</v>
      </c>
      <c r="B89" s="37"/>
      <c r="C89" s="37"/>
      <c r="D89" s="37"/>
      <c r="E89" s="37"/>
      <c r="F89" s="37"/>
      <c r="G89" s="38"/>
      <c r="H89" s="34" t="s">
        <v>56</v>
      </c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8"/>
      <c r="AP89" s="34" t="s">
        <v>69</v>
      </c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8"/>
      <c r="BF89" s="34" t="s">
        <v>70</v>
      </c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8"/>
      <c r="BV89" s="34" t="s">
        <v>71</v>
      </c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8"/>
      <c r="CL89" s="34" t="s">
        <v>72</v>
      </c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8"/>
    </row>
    <row r="90" spans="1:105" s="4" customFormat="1" ht="12.75">
      <c r="A90" s="20">
        <v>1</v>
      </c>
      <c r="B90" s="20"/>
      <c r="C90" s="20"/>
      <c r="D90" s="20"/>
      <c r="E90" s="20"/>
      <c r="F90" s="20"/>
      <c r="G90" s="20"/>
      <c r="H90" s="20">
        <v>2</v>
      </c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>
        <v>4</v>
      </c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>
        <v>5</v>
      </c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>
        <v>6</v>
      </c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>
        <v>6</v>
      </c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</row>
    <row r="91" spans="1:105" s="5" customFormat="1" ht="15" customHeight="1">
      <c r="A91" s="15" t="s">
        <v>33</v>
      </c>
      <c r="B91" s="15"/>
      <c r="C91" s="15"/>
      <c r="D91" s="15"/>
      <c r="E91" s="15"/>
      <c r="F91" s="15"/>
      <c r="G91" s="15"/>
      <c r="H91" s="21" t="s">
        <v>93</v>
      </c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18">
        <v>42</v>
      </c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>
        <v>5.8</v>
      </c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>
        <v>243600</v>
      </c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</row>
    <row r="92" spans="1:105" s="5" customFormat="1" ht="15" customHeight="1">
      <c r="A92" s="34">
        <v>2</v>
      </c>
      <c r="B92" s="35"/>
      <c r="C92" s="35"/>
      <c r="D92" s="35"/>
      <c r="E92" s="35"/>
      <c r="F92" s="35"/>
      <c r="G92" s="36"/>
      <c r="H92" s="31" t="s">
        <v>94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3"/>
      <c r="AP92" s="34">
        <v>1600</v>
      </c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30"/>
      <c r="BF92" s="34">
        <v>42.92</v>
      </c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30"/>
      <c r="BV92" s="34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30"/>
      <c r="CL92" s="34">
        <f>BF92*AP92</f>
        <v>68672</v>
      </c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30"/>
    </row>
    <row r="93" spans="1:105" s="5" customFormat="1" ht="15" customHeight="1">
      <c r="A93" s="28" t="s">
        <v>43</v>
      </c>
      <c r="B93" s="29"/>
      <c r="C93" s="29"/>
      <c r="D93" s="29"/>
      <c r="E93" s="29"/>
      <c r="F93" s="29"/>
      <c r="G93" s="30"/>
      <c r="H93" s="31" t="s">
        <v>95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3"/>
      <c r="AP93" s="34">
        <v>1700</v>
      </c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30"/>
      <c r="BF93" s="34">
        <v>45.28</v>
      </c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30"/>
      <c r="BV93" s="34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30"/>
      <c r="CL93" s="34">
        <f>BF93*AP93</f>
        <v>76976</v>
      </c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30"/>
    </row>
    <row r="94" spans="1:105" s="5" customFormat="1" ht="15" customHeight="1">
      <c r="A94" s="15" t="s">
        <v>108</v>
      </c>
      <c r="B94" s="15"/>
      <c r="C94" s="15"/>
      <c r="D94" s="15"/>
      <c r="E94" s="15"/>
      <c r="F94" s="15"/>
      <c r="G94" s="15"/>
      <c r="H94" s="21" t="s">
        <v>96</v>
      </c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18">
        <v>250</v>
      </c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>
        <v>1936.93</v>
      </c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>
        <v>484232.5</v>
      </c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</row>
    <row r="95" spans="1:105" s="5" customFormat="1" ht="15" customHeight="1">
      <c r="A95" s="15"/>
      <c r="B95" s="15"/>
      <c r="C95" s="15"/>
      <c r="D95" s="15"/>
      <c r="E95" s="15"/>
      <c r="F95" s="15"/>
      <c r="G95" s="15"/>
      <c r="H95" s="27" t="s">
        <v>12</v>
      </c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7"/>
      <c r="AP95" s="18" t="s">
        <v>13</v>
      </c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 t="s">
        <v>13</v>
      </c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 t="s">
        <v>13</v>
      </c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9">
        <f>CL94+CL93+CL92+CL91</f>
        <v>873480.5</v>
      </c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</row>
    <row r="97" spans="1:105" s="6" customFormat="1" ht="14.25">
      <c r="A97" s="22" t="s">
        <v>101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</row>
    <row r="98" spans="1:105" s="6" customFormat="1" ht="14.25">
      <c r="A98" s="6" t="s">
        <v>16</v>
      </c>
      <c r="X98" s="23" t="s">
        <v>135</v>
      </c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</row>
    <row r="99" spans="1:105" s="3" customFormat="1" ht="45" customHeight="1">
      <c r="A99" s="24" t="s">
        <v>0</v>
      </c>
      <c r="B99" s="25"/>
      <c r="C99" s="25"/>
      <c r="D99" s="25"/>
      <c r="E99" s="25"/>
      <c r="F99" s="25"/>
      <c r="G99" s="26"/>
      <c r="H99" s="24" t="s">
        <v>56</v>
      </c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6"/>
      <c r="BD99" s="24" t="s">
        <v>73</v>
      </c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6"/>
      <c r="BT99" s="24" t="s">
        <v>83</v>
      </c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6"/>
      <c r="CJ99" s="24" t="s">
        <v>84</v>
      </c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6"/>
    </row>
    <row r="100" spans="1:105" s="4" customFormat="1" ht="12.75">
      <c r="A100" s="20">
        <v>1</v>
      </c>
      <c r="B100" s="20"/>
      <c r="C100" s="20"/>
      <c r="D100" s="20"/>
      <c r="E100" s="20"/>
      <c r="F100" s="20"/>
      <c r="G100" s="20"/>
      <c r="H100" s="20">
        <v>2</v>
      </c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>
        <v>4</v>
      </c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>
        <v>5</v>
      </c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>
        <v>6</v>
      </c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</row>
    <row r="101" spans="1:105" s="5" customFormat="1" ht="15" customHeight="1">
      <c r="A101" s="15" t="s">
        <v>33</v>
      </c>
      <c r="B101" s="15"/>
      <c r="C101" s="15"/>
      <c r="D101" s="15"/>
      <c r="E101" s="15"/>
      <c r="F101" s="15"/>
      <c r="G101" s="15"/>
      <c r="H101" s="21" t="s">
        <v>118</v>
      </c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>
        <v>85680</v>
      </c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</row>
    <row r="102" spans="1:105" s="5" customFormat="1" ht="15" customHeight="1">
      <c r="A102" s="15" t="s">
        <v>37</v>
      </c>
      <c r="B102" s="15"/>
      <c r="C102" s="15"/>
      <c r="D102" s="15"/>
      <c r="E102" s="15"/>
      <c r="F102" s="15"/>
      <c r="G102" s="15"/>
      <c r="H102" s="21" t="s">
        <v>119</v>
      </c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>
        <v>847586</v>
      </c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</row>
    <row r="103" spans="1:105" s="5" customFormat="1" ht="15" customHeight="1">
      <c r="A103" s="15"/>
      <c r="B103" s="15"/>
      <c r="C103" s="15"/>
      <c r="D103" s="15"/>
      <c r="E103" s="15"/>
      <c r="F103" s="15"/>
      <c r="G103" s="15"/>
      <c r="H103" s="16" t="s">
        <v>12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7"/>
      <c r="BD103" s="18" t="s">
        <v>13</v>
      </c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 t="s">
        <v>13</v>
      </c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9">
        <f>CJ102+CJ101</f>
        <v>933266</v>
      </c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</row>
    <row r="105" spans="1:105" s="6" customFormat="1" ht="14.25">
      <c r="A105" s="22" t="s">
        <v>74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</row>
    <row r="106" spans="1:105" s="6" customFormat="1" ht="14.25">
      <c r="A106" s="6" t="s">
        <v>16</v>
      </c>
      <c r="X106" s="23" t="s">
        <v>136</v>
      </c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</row>
    <row r="107" spans="1:105" s="3" customFormat="1" ht="45" customHeight="1">
      <c r="A107" s="24" t="s">
        <v>0</v>
      </c>
      <c r="B107" s="25"/>
      <c r="C107" s="25"/>
      <c r="D107" s="25"/>
      <c r="E107" s="25"/>
      <c r="F107" s="25"/>
      <c r="G107" s="26"/>
      <c r="H107" s="24" t="s">
        <v>21</v>
      </c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6"/>
      <c r="BD107" s="24" t="s">
        <v>75</v>
      </c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6"/>
      <c r="BT107" s="24" t="s">
        <v>76</v>
      </c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6"/>
      <c r="CJ107" s="24" t="s">
        <v>77</v>
      </c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6"/>
    </row>
    <row r="108" spans="1:105" s="4" customFormat="1" ht="12.75">
      <c r="A108" s="20">
        <v>1</v>
      </c>
      <c r="B108" s="20"/>
      <c r="C108" s="20"/>
      <c r="D108" s="20"/>
      <c r="E108" s="20"/>
      <c r="F108" s="20"/>
      <c r="G108" s="20"/>
      <c r="H108" s="20">
        <v>2</v>
      </c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>
        <v>3</v>
      </c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>
        <v>4</v>
      </c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>
        <v>5</v>
      </c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</row>
    <row r="109" spans="1:105" s="5" customFormat="1" ht="15" customHeight="1">
      <c r="A109" s="15" t="s">
        <v>33</v>
      </c>
      <c r="B109" s="15"/>
      <c r="C109" s="15"/>
      <c r="D109" s="15"/>
      <c r="E109" s="15"/>
      <c r="F109" s="15"/>
      <c r="G109" s="15"/>
      <c r="H109" s="21" t="s">
        <v>104</v>
      </c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18" t="s">
        <v>100</v>
      </c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>
        <v>1</v>
      </c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>
        <v>34800</v>
      </c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</row>
    <row r="110" spans="1:105" s="5" customFormat="1" ht="15" customHeight="1">
      <c r="A110" s="28" t="s">
        <v>37</v>
      </c>
      <c r="B110" s="29"/>
      <c r="C110" s="29"/>
      <c r="D110" s="29"/>
      <c r="E110" s="29"/>
      <c r="F110" s="29"/>
      <c r="G110" s="30"/>
      <c r="H110" s="31" t="s">
        <v>105</v>
      </c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3"/>
      <c r="BD110" s="18" t="s">
        <v>100</v>
      </c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34">
        <v>1</v>
      </c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30"/>
      <c r="CJ110" s="34">
        <v>6983</v>
      </c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30"/>
    </row>
    <row r="111" spans="1:105" s="5" customFormat="1" ht="15" customHeight="1">
      <c r="A111" s="28" t="s">
        <v>43</v>
      </c>
      <c r="B111" s="29"/>
      <c r="C111" s="29"/>
      <c r="D111" s="29"/>
      <c r="E111" s="29"/>
      <c r="F111" s="29"/>
      <c r="G111" s="30"/>
      <c r="H111" s="31" t="s">
        <v>106</v>
      </c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3"/>
      <c r="BD111" s="18" t="s">
        <v>100</v>
      </c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34">
        <v>1</v>
      </c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30"/>
      <c r="CJ111" s="34">
        <v>12470</v>
      </c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30"/>
    </row>
    <row r="112" spans="1:105" s="5" customFormat="1" ht="15" customHeight="1">
      <c r="A112" s="28" t="s">
        <v>108</v>
      </c>
      <c r="B112" s="29"/>
      <c r="C112" s="29"/>
      <c r="D112" s="29"/>
      <c r="E112" s="29"/>
      <c r="F112" s="29"/>
      <c r="G112" s="30"/>
      <c r="H112" s="31" t="s">
        <v>107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3"/>
      <c r="BD112" s="18" t="s">
        <v>100</v>
      </c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34">
        <v>1</v>
      </c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30"/>
      <c r="CJ112" s="34">
        <v>35500</v>
      </c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30"/>
    </row>
    <row r="113" spans="1:105" s="5" customFormat="1" ht="15" customHeight="1">
      <c r="A113" s="28" t="s">
        <v>109</v>
      </c>
      <c r="B113" s="29"/>
      <c r="C113" s="29"/>
      <c r="D113" s="29"/>
      <c r="E113" s="29"/>
      <c r="F113" s="29"/>
      <c r="G113" s="30"/>
      <c r="H113" s="31" t="s">
        <v>113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3"/>
      <c r="BD113" s="18" t="s">
        <v>100</v>
      </c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34">
        <v>1</v>
      </c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30"/>
      <c r="CJ113" s="34">
        <f>17570.5+18706.67+14950+9589.33+460.67</f>
        <v>61277.17</v>
      </c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30"/>
    </row>
    <row r="114" spans="1:105" s="5" customFormat="1" ht="15" customHeight="1">
      <c r="A114" s="15" t="s">
        <v>110</v>
      </c>
      <c r="B114" s="15"/>
      <c r="C114" s="15"/>
      <c r="D114" s="15"/>
      <c r="E114" s="15"/>
      <c r="F114" s="15"/>
      <c r="G114" s="15"/>
      <c r="H114" s="21" t="s">
        <v>114</v>
      </c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18" t="s">
        <v>100</v>
      </c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>
        <v>1</v>
      </c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>
        <v>49200</v>
      </c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</row>
    <row r="115" spans="1:105" s="5" customFormat="1" ht="15" customHeight="1">
      <c r="A115" s="28" t="s">
        <v>111</v>
      </c>
      <c r="B115" s="29"/>
      <c r="C115" s="29"/>
      <c r="D115" s="29"/>
      <c r="E115" s="29"/>
      <c r="F115" s="29"/>
      <c r="G115" s="30"/>
      <c r="H115" s="31" t="s">
        <v>116</v>
      </c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3"/>
      <c r="BD115" s="18" t="s">
        <v>100</v>
      </c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34">
        <v>1</v>
      </c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30"/>
      <c r="CJ115" s="34">
        <v>60000</v>
      </c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30"/>
    </row>
    <row r="116" spans="1:105" s="5" customFormat="1" ht="15" customHeight="1">
      <c r="A116" s="28" t="s">
        <v>112</v>
      </c>
      <c r="B116" s="29"/>
      <c r="C116" s="29"/>
      <c r="D116" s="29"/>
      <c r="E116" s="29"/>
      <c r="F116" s="29"/>
      <c r="G116" s="30"/>
      <c r="H116" s="31" t="s">
        <v>115</v>
      </c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3"/>
      <c r="BD116" s="18" t="s">
        <v>100</v>
      </c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34">
        <v>1</v>
      </c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30"/>
      <c r="CJ116" s="34">
        <v>249000</v>
      </c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30"/>
    </row>
    <row r="117" spans="1:105" s="5" customFormat="1" ht="15" customHeight="1">
      <c r="A117" s="15"/>
      <c r="B117" s="15"/>
      <c r="C117" s="15"/>
      <c r="D117" s="15"/>
      <c r="E117" s="15"/>
      <c r="F117" s="15"/>
      <c r="G117" s="15"/>
      <c r="H117" s="16" t="s">
        <v>12</v>
      </c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7"/>
      <c r="BD117" s="18" t="s">
        <v>13</v>
      </c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 t="s">
        <v>13</v>
      </c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9">
        <f>CJ116+CJ115+CJ114+CJ113+CJ112+CJ111+CJ110+CJ109</f>
        <v>509230.17</v>
      </c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</row>
    <row r="119" spans="1:105" s="6" customFormat="1" ht="14.25">
      <c r="A119" s="22" t="s">
        <v>78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</row>
    <row r="120" spans="1:105" s="6" customFormat="1" ht="14.25">
      <c r="A120" s="6" t="s">
        <v>16</v>
      </c>
      <c r="X120" s="23" t="s">
        <v>137</v>
      </c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</row>
    <row r="121" spans="1:105" ht="30" customHeight="1">
      <c r="A121" s="24" t="s">
        <v>0</v>
      </c>
      <c r="B121" s="25"/>
      <c r="C121" s="25"/>
      <c r="D121" s="25"/>
      <c r="E121" s="25"/>
      <c r="F121" s="25"/>
      <c r="G121" s="26"/>
      <c r="H121" s="24" t="s">
        <v>21</v>
      </c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6"/>
      <c r="BT121" s="24" t="s">
        <v>80</v>
      </c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6"/>
      <c r="CJ121" s="24" t="s">
        <v>81</v>
      </c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6"/>
    </row>
    <row r="122" spans="1:105" s="1" customFormat="1" ht="12.75">
      <c r="A122" s="20">
        <v>1</v>
      </c>
      <c r="B122" s="20"/>
      <c r="C122" s="20"/>
      <c r="D122" s="20"/>
      <c r="E122" s="20"/>
      <c r="F122" s="20"/>
      <c r="G122" s="20"/>
      <c r="H122" s="20">
        <v>2</v>
      </c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>
        <v>3</v>
      </c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>
        <v>4</v>
      </c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</row>
    <row r="123" spans="1:105" ht="15" customHeight="1">
      <c r="A123" s="15" t="s">
        <v>33</v>
      </c>
      <c r="B123" s="15"/>
      <c r="C123" s="15"/>
      <c r="D123" s="15"/>
      <c r="E123" s="15"/>
      <c r="F123" s="15"/>
      <c r="G123" s="15"/>
      <c r="H123" s="31" t="s">
        <v>122</v>
      </c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5"/>
      <c r="BT123" s="18">
        <v>1</v>
      </c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>
        <v>34440</v>
      </c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</row>
    <row r="124" spans="1:105" ht="15" customHeight="1">
      <c r="A124" s="28" t="s">
        <v>37</v>
      </c>
      <c r="B124" s="29"/>
      <c r="C124" s="29"/>
      <c r="D124" s="29"/>
      <c r="E124" s="29"/>
      <c r="F124" s="29"/>
      <c r="G124" s="30"/>
      <c r="H124" s="31" t="s">
        <v>124</v>
      </c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3"/>
      <c r="BT124" s="34">
        <v>2</v>
      </c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30"/>
      <c r="CJ124" s="34">
        <v>24960</v>
      </c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30"/>
    </row>
    <row r="125" spans="1:105" ht="15" customHeight="1">
      <c r="A125" s="28" t="s">
        <v>43</v>
      </c>
      <c r="B125" s="29"/>
      <c r="C125" s="29"/>
      <c r="D125" s="29"/>
      <c r="E125" s="29"/>
      <c r="F125" s="29"/>
      <c r="G125" s="30"/>
      <c r="H125" s="31" t="s">
        <v>126</v>
      </c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3"/>
      <c r="BT125" s="34">
        <v>1</v>
      </c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30"/>
      <c r="CJ125" s="34">
        <v>15600</v>
      </c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30"/>
    </row>
    <row r="126" spans="1:105" ht="15" customHeight="1">
      <c r="A126" s="28" t="s">
        <v>108</v>
      </c>
      <c r="B126" s="29"/>
      <c r="C126" s="29"/>
      <c r="D126" s="29"/>
      <c r="E126" s="29"/>
      <c r="F126" s="29"/>
      <c r="G126" s="30"/>
      <c r="H126" s="31" t="s">
        <v>125</v>
      </c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3"/>
      <c r="BT126" s="34">
        <v>1</v>
      </c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30"/>
      <c r="CJ126" s="34">
        <v>7950</v>
      </c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30"/>
    </row>
    <row r="127" spans="1:105" ht="15" customHeight="1">
      <c r="A127" s="28" t="s">
        <v>109</v>
      </c>
      <c r="B127" s="29"/>
      <c r="C127" s="29"/>
      <c r="D127" s="29"/>
      <c r="E127" s="29"/>
      <c r="F127" s="29"/>
      <c r="G127" s="30"/>
      <c r="H127" s="31" t="s">
        <v>127</v>
      </c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3"/>
      <c r="BT127" s="34">
        <v>1</v>
      </c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30"/>
      <c r="CJ127" s="94">
        <v>1667</v>
      </c>
      <c r="CK127" s="95"/>
      <c r="CL127" s="95"/>
      <c r="CM127" s="95"/>
      <c r="CN127" s="95"/>
      <c r="CO127" s="95"/>
      <c r="CP127" s="95"/>
      <c r="CQ127" s="95"/>
      <c r="CR127" s="95"/>
      <c r="CS127" s="95"/>
      <c r="CT127" s="95"/>
      <c r="CU127" s="95"/>
      <c r="CV127" s="95"/>
      <c r="CW127" s="95"/>
      <c r="CX127" s="95"/>
      <c r="CY127" s="95"/>
      <c r="CZ127" s="95"/>
      <c r="DA127" s="96"/>
    </row>
    <row r="128" spans="1:105" ht="15" customHeight="1">
      <c r="A128" s="28" t="s">
        <v>110</v>
      </c>
      <c r="B128" s="29"/>
      <c r="C128" s="29"/>
      <c r="D128" s="29"/>
      <c r="E128" s="29"/>
      <c r="F128" s="29"/>
      <c r="G128" s="30"/>
      <c r="H128" s="31" t="s">
        <v>129</v>
      </c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3"/>
      <c r="BT128" s="34">
        <v>1</v>
      </c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30"/>
      <c r="CJ128" s="94">
        <v>21000</v>
      </c>
      <c r="CK128" s="95"/>
      <c r="CL128" s="95"/>
      <c r="CM128" s="95"/>
      <c r="CN128" s="95"/>
      <c r="CO128" s="95"/>
      <c r="CP128" s="95"/>
      <c r="CQ128" s="95"/>
      <c r="CR128" s="95"/>
      <c r="CS128" s="95"/>
      <c r="CT128" s="95"/>
      <c r="CU128" s="95"/>
      <c r="CV128" s="95"/>
      <c r="CW128" s="95"/>
      <c r="CX128" s="95"/>
      <c r="CY128" s="95"/>
      <c r="CZ128" s="95"/>
      <c r="DA128" s="96"/>
    </row>
    <row r="129" spans="1:105" ht="15" customHeight="1">
      <c r="A129" s="28" t="s">
        <v>111</v>
      </c>
      <c r="B129" s="29"/>
      <c r="C129" s="29"/>
      <c r="D129" s="29"/>
      <c r="E129" s="29"/>
      <c r="F129" s="29"/>
      <c r="G129" s="30"/>
      <c r="H129" s="31" t="s">
        <v>128</v>
      </c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3"/>
      <c r="BT129" s="34">
        <v>1</v>
      </c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30"/>
      <c r="CJ129" s="94">
        <v>63290</v>
      </c>
      <c r="CK129" s="95"/>
      <c r="CL129" s="95"/>
      <c r="CM129" s="95"/>
      <c r="CN129" s="95"/>
      <c r="CO129" s="95"/>
      <c r="CP129" s="95"/>
      <c r="CQ129" s="95"/>
      <c r="CR129" s="95"/>
      <c r="CS129" s="95"/>
      <c r="CT129" s="95"/>
      <c r="CU129" s="95"/>
      <c r="CV129" s="95"/>
      <c r="CW129" s="95"/>
      <c r="CX129" s="95"/>
      <c r="CY129" s="95"/>
      <c r="CZ129" s="95"/>
      <c r="DA129" s="96"/>
    </row>
    <row r="130" spans="1:105" ht="15" customHeight="1">
      <c r="A130" s="15" t="s">
        <v>112</v>
      </c>
      <c r="B130" s="15"/>
      <c r="C130" s="15"/>
      <c r="D130" s="15"/>
      <c r="E130" s="15"/>
      <c r="F130" s="15"/>
      <c r="G130" s="15"/>
      <c r="H130" s="31" t="s">
        <v>123</v>
      </c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5"/>
      <c r="BT130" s="18">
        <v>1</v>
      </c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>
        <v>17544</v>
      </c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</row>
    <row r="131" spans="1:105" ht="14.25" customHeight="1">
      <c r="A131" s="15"/>
      <c r="B131" s="15"/>
      <c r="C131" s="15"/>
      <c r="D131" s="15"/>
      <c r="E131" s="15"/>
      <c r="F131" s="15"/>
      <c r="G131" s="15"/>
      <c r="H131" s="97" t="s">
        <v>12</v>
      </c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9"/>
      <c r="BT131" s="18" t="s">
        <v>13</v>
      </c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9">
        <f>CJ130+CJ129+CJ128+CJ127+CJ126+CJ125+CJ124+CJ123</f>
        <v>186451</v>
      </c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</row>
    <row r="132" ht="12" customHeight="1" hidden="1"/>
    <row r="133" spans="1:105" s="6" customFormat="1" ht="28.5" customHeight="1">
      <c r="A133" s="69" t="s">
        <v>82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</row>
    <row r="134" spans="1:105" s="6" customFormat="1" ht="9.75" customHeight="1">
      <c r="A134" s="73" t="s">
        <v>121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</row>
    <row r="135" spans="1:105" s="6" customFormat="1" ht="14.25">
      <c r="A135" s="6" t="s">
        <v>16</v>
      </c>
      <c r="X135" s="23" t="s">
        <v>138</v>
      </c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</row>
    <row r="136" spans="1:105" s="3" customFormat="1" ht="30" customHeight="1">
      <c r="A136" s="24" t="s">
        <v>0</v>
      </c>
      <c r="B136" s="25"/>
      <c r="C136" s="25"/>
      <c r="D136" s="25"/>
      <c r="E136" s="25"/>
      <c r="F136" s="25"/>
      <c r="G136" s="26"/>
      <c r="H136" s="24" t="s">
        <v>21</v>
      </c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6"/>
      <c r="BD136" s="24" t="s">
        <v>73</v>
      </c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6"/>
      <c r="BT136" s="24" t="s">
        <v>83</v>
      </c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6"/>
      <c r="CJ136" s="24" t="s">
        <v>84</v>
      </c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6"/>
    </row>
    <row r="137" spans="1:105" s="4" customFormat="1" ht="12.75">
      <c r="A137" s="20"/>
      <c r="B137" s="20"/>
      <c r="C137" s="20"/>
      <c r="D137" s="20"/>
      <c r="E137" s="20"/>
      <c r="F137" s="20"/>
      <c r="G137" s="20"/>
      <c r="H137" s="20">
        <v>1</v>
      </c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>
        <v>2</v>
      </c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>
        <v>3</v>
      </c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>
        <v>4</v>
      </c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</row>
    <row r="138" spans="1:105" s="5" customFormat="1" ht="15" customHeight="1">
      <c r="A138" s="15" t="s">
        <v>33</v>
      </c>
      <c r="B138" s="15"/>
      <c r="C138" s="15"/>
      <c r="D138" s="15"/>
      <c r="E138" s="15"/>
      <c r="F138" s="15"/>
      <c r="G138" s="15"/>
      <c r="H138" s="21" t="s">
        <v>146</v>
      </c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>
        <v>110280</v>
      </c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</row>
    <row r="139" spans="1:105" s="5" customFormat="1" ht="15" customHeight="1">
      <c r="A139" s="15"/>
      <c r="B139" s="15"/>
      <c r="C139" s="15"/>
      <c r="D139" s="15"/>
      <c r="E139" s="15"/>
      <c r="F139" s="15"/>
      <c r="G139" s="15"/>
      <c r="H139" s="16" t="s">
        <v>12</v>
      </c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7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 t="s">
        <v>13</v>
      </c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9">
        <f>CJ138</f>
        <v>110280</v>
      </c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</row>
  </sheetData>
  <sheetProtection/>
  <mergeCells count="425">
    <mergeCell ref="BT113:CI113"/>
    <mergeCell ref="CJ112:DA112"/>
    <mergeCell ref="CJ113:DA113"/>
    <mergeCell ref="CJ116:DA116"/>
    <mergeCell ref="BT116:CI116"/>
    <mergeCell ref="BD116:BS116"/>
    <mergeCell ref="BD115:BS115"/>
    <mergeCell ref="BT115:CI115"/>
    <mergeCell ref="CJ115:DA115"/>
    <mergeCell ref="BT110:CI110"/>
    <mergeCell ref="BT111:CI111"/>
    <mergeCell ref="CJ110:DA110"/>
    <mergeCell ref="CJ111:DA111"/>
    <mergeCell ref="BT112:CI112"/>
    <mergeCell ref="A115:G115"/>
    <mergeCell ref="H115:BC115"/>
    <mergeCell ref="H110:BC110"/>
    <mergeCell ref="H111:BC111"/>
    <mergeCell ref="H112:BC112"/>
    <mergeCell ref="H113:BC113"/>
    <mergeCell ref="BD110:BS110"/>
    <mergeCell ref="BD111:BS111"/>
    <mergeCell ref="BD112:BS112"/>
    <mergeCell ref="BD113:BS113"/>
    <mergeCell ref="BV93:CK93"/>
    <mergeCell ref="BT108:CI108"/>
    <mergeCell ref="A105:DA105"/>
    <mergeCell ref="A107:G107"/>
    <mergeCell ref="H107:BC107"/>
    <mergeCell ref="A110:G110"/>
    <mergeCell ref="A111:G111"/>
    <mergeCell ref="A112:G112"/>
    <mergeCell ref="A113:G113"/>
    <mergeCell ref="A116:G116"/>
    <mergeCell ref="A92:G92"/>
    <mergeCell ref="A93:G93"/>
    <mergeCell ref="A114:G114"/>
    <mergeCell ref="A103:G103"/>
    <mergeCell ref="A102:G102"/>
    <mergeCell ref="H92:AO92"/>
    <mergeCell ref="H93:AO93"/>
    <mergeCell ref="AP92:BE92"/>
    <mergeCell ref="AP93:BE93"/>
    <mergeCell ref="BD46:BS46"/>
    <mergeCell ref="BT46:CI46"/>
    <mergeCell ref="AP89:BE89"/>
    <mergeCell ref="BF89:BU89"/>
    <mergeCell ref="BV89:CK89"/>
    <mergeCell ref="CJ46:DA46"/>
    <mergeCell ref="CJ130:DA130"/>
    <mergeCell ref="A119:DA119"/>
    <mergeCell ref="CJ114:DA114"/>
    <mergeCell ref="A121:G121"/>
    <mergeCell ref="A131:G131"/>
    <mergeCell ref="BT131:CI131"/>
    <mergeCell ref="CJ131:DA131"/>
    <mergeCell ref="BT123:CI123"/>
    <mergeCell ref="CJ123:DA123"/>
    <mergeCell ref="H123:BS123"/>
    <mergeCell ref="A130:G130"/>
    <mergeCell ref="H130:BS130"/>
    <mergeCell ref="BT130:CI130"/>
    <mergeCell ref="H131:BS131"/>
    <mergeCell ref="H121:BS121"/>
    <mergeCell ref="BT121:CI121"/>
    <mergeCell ref="H128:BS128"/>
    <mergeCell ref="A128:G128"/>
    <mergeCell ref="BT128:CI128"/>
    <mergeCell ref="BT129:CI129"/>
    <mergeCell ref="CJ121:DA121"/>
    <mergeCell ref="A122:G122"/>
    <mergeCell ref="H122:BS122"/>
    <mergeCell ref="BT122:CI122"/>
    <mergeCell ref="CJ122:DA122"/>
    <mergeCell ref="A123:G123"/>
    <mergeCell ref="CJ117:DA117"/>
    <mergeCell ref="BT137:CI137"/>
    <mergeCell ref="CJ137:DA137"/>
    <mergeCell ref="A138:G138"/>
    <mergeCell ref="H138:BC138"/>
    <mergeCell ref="H114:BC114"/>
    <mergeCell ref="BD114:BS114"/>
    <mergeCell ref="BT114:CI114"/>
    <mergeCell ref="A117:G117"/>
    <mergeCell ref="H117:BC117"/>
    <mergeCell ref="BD117:BS117"/>
    <mergeCell ref="BT117:CI117"/>
    <mergeCell ref="H116:BC116"/>
    <mergeCell ref="CJ108:DA108"/>
    <mergeCell ref="A109:G109"/>
    <mergeCell ref="H109:BC109"/>
    <mergeCell ref="BD109:BS109"/>
    <mergeCell ref="BT109:CI109"/>
    <mergeCell ref="CJ109:DA109"/>
    <mergeCell ref="A108:G108"/>
    <mergeCell ref="H108:BC108"/>
    <mergeCell ref="BD108:BS108"/>
    <mergeCell ref="BD107:BS107"/>
    <mergeCell ref="BT107:CI107"/>
    <mergeCell ref="CJ107:DA107"/>
    <mergeCell ref="CJ102:DA102"/>
    <mergeCell ref="H103:BC103"/>
    <mergeCell ref="BD103:BS103"/>
    <mergeCell ref="BT103:CI103"/>
    <mergeCell ref="CJ103:DA103"/>
    <mergeCell ref="H102:BC102"/>
    <mergeCell ref="BD102:BS102"/>
    <mergeCell ref="BT102:CI102"/>
    <mergeCell ref="CJ100:DA100"/>
    <mergeCell ref="A101:G101"/>
    <mergeCell ref="H101:BC101"/>
    <mergeCell ref="BD101:BS101"/>
    <mergeCell ref="BT101:CI101"/>
    <mergeCell ref="CJ101:DA101"/>
    <mergeCell ref="A100:G100"/>
    <mergeCell ref="BT100:CI100"/>
    <mergeCell ref="A97:DA97"/>
    <mergeCell ref="A99:G99"/>
    <mergeCell ref="H99:BC99"/>
    <mergeCell ref="BD99:BS99"/>
    <mergeCell ref="BT99:CI99"/>
    <mergeCell ref="CJ99:DA99"/>
    <mergeCell ref="X98:DA98"/>
    <mergeCell ref="A94:G94"/>
    <mergeCell ref="H94:AO94"/>
    <mergeCell ref="A95:G95"/>
    <mergeCell ref="H95:AO95"/>
    <mergeCell ref="AP95:BE95"/>
    <mergeCell ref="BF95:BU95"/>
    <mergeCell ref="AP94:BE94"/>
    <mergeCell ref="BF94:BU94"/>
    <mergeCell ref="A91:G91"/>
    <mergeCell ref="H91:AO91"/>
    <mergeCell ref="AP91:BE91"/>
    <mergeCell ref="BF91:BU91"/>
    <mergeCell ref="BV90:CK90"/>
    <mergeCell ref="CL90:DA90"/>
    <mergeCell ref="BV91:CK91"/>
    <mergeCell ref="CL91:DA91"/>
    <mergeCell ref="H90:AO90"/>
    <mergeCell ref="AP90:BE90"/>
    <mergeCell ref="A137:G137"/>
    <mergeCell ref="H137:BC137"/>
    <mergeCell ref="BD137:BS137"/>
    <mergeCell ref="A90:G90"/>
    <mergeCell ref="CL94:DA94"/>
    <mergeCell ref="BF90:BU90"/>
    <mergeCell ref="BF92:BU92"/>
    <mergeCell ref="BF93:BU93"/>
    <mergeCell ref="BV92:CK92"/>
    <mergeCell ref="CL92:DA92"/>
    <mergeCell ref="H85:AO85"/>
    <mergeCell ref="AP85:BE85"/>
    <mergeCell ref="BF85:BU85"/>
    <mergeCell ref="BV85:CK85"/>
    <mergeCell ref="CL85:DA85"/>
    <mergeCell ref="BD138:BS138"/>
    <mergeCell ref="BT138:CI138"/>
    <mergeCell ref="CJ138:DA138"/>
    <mergeCell ref="CL89:DA89"/>
    <mergeCell ref="CL93:DA93"/>
    <mergeCell ref="A79:DA79"/>
    <mergeCell ref="H81:AO81"/>
    <mergeCell ref="AP81:BE81"/>
    <mergeCell ref="BF81:BU81"/>
    <mergeCell ref="BV81:CK81"/>
    <mergeCell ref="CL81:DA81"/>
    <mergeCell ref="BV84:CK84"/>
    <mergeCell ref="BV82:CK82"/>
    <mergeCell ref="A81:G81"/>
    <mergeCell ref="A84:G84"/>
    <mergeCell ref="H84:AO84"/>
    <mergeCell ref="AP84:BE84"/>
    <mergeCell ref="BF84:BU84"/>
    <mergeCell ref="AP82:BE82"/>
    <mergeCell ref="BD136:BS136"/>
    <mergeCell ref="BT136:CI136"/>
    <mergeCell ref="CJ136:DA136"/>
    <mergeCell ref="X135:DA135"/>
    <mergeCell ref="A83:G83"/>
    <mergeCell ref="H83:AO83"/>
    <mergeCell ref="BV83:CK83"/>
    <mergeCell ref="CL84:DA84"/>
    <mergeCell ref="A87:DA87"/>
    <mergeCell ref="A85:G85"/>
    <mergeCell ref="A133:DA133"/>
    <mergeCell ref="CL82:DA82"/>
    <mergeCell ref="CL83:DA83"/>
    <mergeCell ref="AP83:BE83"/>
    <mergeCell ref="BF83:BU83"/>
    <mergeCell ref="BF82:BU82"/>
    <mergeCell ref="A82:G82"/>
    <mergeCell ref="H82:AO82"/>
    <mergeCell ref="CJ128:DA128"/>
    <mergeCell ref="X88:DA88"/>
    <mergeCell ref="BT70:CI70"/>
    <mergeCell ref="A77:AO77"/>
    <mergeCell ref="AP77:DA77"/>
    <mergeCell ref="BD71:BS71"/>
    <mergeCell ref="CJ71:DA71"/>
    <mergeCell ref="A73:DA73"/>
    <mergeCell ref="A70:G70"/>
    <mergeCell ref="A62:DA62"/>
    <mergeCell ref="BD68:BS68"/>
    <mergeCell ref="BT68:CI68"/>
    <mergeCell ref="CJ68:DA68"/>
    <mergeCell ref="X64:DA64"/>
    <mergeCell ref="H70:BC70"/>
    <mergeCell ref="A69:G69"/>
    <mergeCell ref="CJ70:DA70"/>
    <mergeCell ref="BT69:CI69"/>
    <mergeCell ref="H69:BC69"/>
    <mergeCell ref="H68:BC68"/>
    <mergeCell ref="A66:AO66"/>
    <mergeCell ref="AP66:DA66"/>
    <mergeCell ref="X75:DA75"/>
    <mergeCell ref="A71:G71"/>
    <mergeCell ref="H71:BC71"/>
    <mergeCell ref="CJ69:DA69"/>
    <mergeCell ref="BD69:BS69"/>
    <mergeCell ref="BT71:CI71"/>
    <mergeCell ref="BD70:BS70"/>
    <mergeCell ref="X106:DA106"/>
    <mergeCell ref="X120:DA120"/>
    <mergeCell ref="H124:BS124"/>
    <mergeCell ref="BT124:CI124"/>
    <mergeCell ref="CJ124:DA124"/>
    <mergeCell ref="BV94:CK94"/>
    <mergeCell ref="BV95:CK95"/>
    <mergeCell ref="CL95:DA95"/>
    <mergeCell ref="H100:BC100"/>
    <mergeCell ref="BD100:BS100"/>
    <mergeCell ref="A89:G89"/>
    <mergeCell ref="H89:AO89"/>
    <mergeCell ref="CE58:DA58"/>
    <mergeCell ref="A59:G59"/>
    <mergeCell ref="H59:BC59"/>
    <mergeCell ref="BD59:BS59"/>
    <mergeCell ref="BT59:CD59"/>
    <mergeCell ref="CE59:DA59"/>
    <mergeCell ref="A58:G58"/>
    <mergeCell ref="A68:G68"/>
    <mergeCell ref="H58:BC58"/>
    <mergeCell ref="BD58:BS58"/>
    <mergeCell ref="BT58:CD58"/>
    <mergeCell ref="CE56:DA56"/>
    <mergeCell ref="A57:G57"/>
    <mergeCell ref="H57:BC57"/>
    <mergeCell ref="BD57:BS57"/>
    <mergeCell ref="BT57:CD57"/>
    <mergeCell ref="CE57:DA57"/>
    <mergeCell ref="A56:G56"/>
    <mergeCell ref="H56:BC56"/>
    <mergeCell ref="BD56:BS56"/>
    <mergeCell ref="BT56:CD56"/>
    <mergeCell ref="A53:AO53"/>
    <mergeCell ref="AP53:DA53"/>
    <mergeCell ref="A55:G55"/>
    <mergeCell ref="H55:BC55"/>
    <mergeCell ref="BD55:BS55"/>
    <mergeCell ref="BT55:CD55"/>
    <mergeCell ref="CE55:DA55"/>
    <mergeCell ref="A47:G47"/>
    <mergeCell ref="A49:DA49"/>
    <mergeCell ref="X51:DA51"/>
    <mergeCell ref="H47:BC47"/>
    <mergeCell ref="BD47:BS47"/>
    <mergeCell ref="BT47:CI47"/>
    <mergeCell ref="CJ47:DA47"/>
    <mergeCell ref="X40:DA40"/>
    <mergeCell ref="A42:AO42"/>
    <mergeCell ref="AP42:DA42"/>
    <mergeCell ref="A29:F29"/>
    <mergeCell ref="H29:BV29"/>
    <mergeCell ref="BW29:CL29"/>
    <mergeCell ref="CM29:DA29"/>
    <mergeCell ref="A30:F30"/>
    <mergeCell ref="H30:BV30"/>
    <mergeCell ref="BW30:CL30"/>
    <mergeCell ref="A26:F26"/>
    <mergeCell ref="H26:BV26"/>
    <mergeCell ref="BW26:CL26"/>
    <mergeCell ref="CM26:DA26"/>
    <mergeCell ref="A36:DA36"/>
    <mergeCell ref="A38:DA38"/>
    <mergeCell ref="CM30:DA30"/>
    <mergeCell ref="CM31:DA31"/>
    <mergeCell ref="A33:F33"/>
    <mergeCell ref="A32:F32"/>
    <mergeCell ref="A24:F24"/>
    <mergeCell ref="H24:BV24"/>
    <mergeCell ref="BW24:CL24"/>
    <mergeCell ref="CM24:DA24"/>
    <mergeCell ref="A25:F25"/>
    <mergeCell ref="H25:BV25"/>
    <mergeCell ref="BW25:CL25"/>
    <mergeCell ref="CM25:DA25"/>
    <mergeCell ref="CM21:DA21"/>
    <mergeCell ref="A22:F23"/>
    <mergeCell ref="H22:BV22"/>
    <mergeCell ref="BW22:CL23"/>
    <mergeCell ref="CM22:DA23"/>
    <mergeCell ref="H23:BV23"/>
    <mergeCell ref="A19:F19"/>
    <mergeCell ref="G19:BV19"/>
    <mergeCell ref="BW19:CL19"/>
    <mergeCell ref="CM19:DA19"/>
    <mergeCell ref="A21:F21"/>
    <mergeCell ref="A27:F28"/>
    <mergeCell ref="H27:BV27"/>
    <mergeCell ref="BW27:CL28"/>
    <mergeCell ref="H21:BV21"/>
    <mergeCell ref="BW21:CL21"/>
    <mergeCell ref="A20:F20"/>
    <mergeCell ref="G20:BV20"/>
    <mergeCell ref="BW20:CL20"/>
    <mergeCell ref="CM20:DA20"/>
    <mergeCell ref="CM32:DA32"/>
    <mergeCell ref="H33:BV33"/>
    <mergeCell ref="A31:F31"/>
    <mergeCell ref="H31:BV31"/>
    <mergeCell ref="BW31:CL31"/>
    <mergeCell ref="H32:BV32"/>
    <mergeCell ref="CM27:DA28"/>
    <mergeCell ref="H28:BV28"/>
    <mergeCell ref="A34:F34"/>
    <mergeCell ref="BW33:CL33"/>
    <mergeCell ref="CM33:DA33"/>
    <mergeCell ref="G34:BV34"/>
    <mergeCell ref="BW34:CL34"/>
    <mergeCell ref="CM34:DA34"/>
    <mergeCell ref="BW32:CL32"/>
    <mergeCell ref="AZ15:BQ15"/>
    <mergeCell ref="A45:G45"/>
    <mergeCell ref="CJ44:DA44"/>
    <mergeCell ref="H45:BC45"/>
    <mergeCell ref="BD45:BS45"/>
    <mergeCell ref="BT45:CI45"/>
    <mergeCell ref="A44:G44"/>
    <mergeCell ref="H44:BC44"/>
    <mergeCell ref="BD44:BS44"/>
    <mergeCell ref="BT44:CI44"/>
    <mergeCell ref="G6:AD6"/>
    <mergeCell ref="BR15:CI15"/>
    <mergeCell ref="CJ15:DA15"/>
    <mergeCell ref="A17:DA17"/>
    <mergeCell ref="A46:G46"/>
    <mergeCell ref="CJ45:DA45"/>
    <mergeCell ref="H46:BC46"/>
    <mergeCell ref="A15:F15"/>
    <mergeCell ref="G15:AD15"/>
    <mergeCell ref="AE15:AY15"/>
    <mergeCell ref="AE14:AY14"/>
    <mergeCell ref="A2:DA2"/>
    <mergeCell ref="AE8:BC8"/>
    <mergeCell ref="BD8:BS8"/>
    <mergeCell ref="BT8:CI8"/>
    <mergeCell ref="BT6:CI6"/>
    <mergeCell ref="G7:AD7"/>
    <mergeCell ref="CJ4:DA4"/>
    <mergeCell ref="A8:F8"/>
    <mergeCell ref="A6:F6"/>
    <mergeCell ref="AZ14:BQ14"/>
    <mergeCell ref="BR14:CI14"/>
    <mergeCell ref="CJ14:DA14"/>
    <mergeCell ref="AZ13:BQ13"/>
    <mergeCell ref="CJ13:DA13"/>
    <mergeCell ref="BR13:CI13"/>
    <mergeCell ref="BD4:BS4"/>
    <mergeCell ref="BT4:CI4"/>
    <mergeCell ref="BD6:BS6"/>
    <mergeCell ref="AE7:BC7"/>
    <mergeCell ref="BD7:BS7"/>
    <mergeCell ref="A10:DA10"/>
    <mergeCell ref="A7:F7"/>
    <mergeCell ref="CJ8:DA8"/>
    <mergeCell ref="G8:AD8"/>
    <mergeCell ref="BT5:CI5"/>
    <mergeCell ref="A12:F12"/>
    <mergeCell ref="G12:AD12"/>
    <mergeCell ref="AE12:AY12"/>
    <mergeCell ref="G5:AD5"/>
    <mergeCell ref="AE5:BC5"/>
    <mergeCell ref="A13:F13"/>
    <mergeCell ref="A5:F5"/>
    <mergeCell ref="G13:AD13"/>
    <mergeCell ref="AE13:AY13"/>
    <mergeCell ref="AE6:BC6"/>
    <mergeCell ref="CJ5:DA5"/>
    <mergeCell ref="BD5:BS5"/>
    <mergeCell ref="BT7:CI7"/>
    <mergeCell ref="CJ7:DA7"/>
    <mergeCell ref="BR12:CI12"/>
    <mergeCell ref="CJ12:DA12"/>
    <mergeCell ref="AZ12:BQ12"/>
    <mergeCell ref="CJ6:DA6"/>
    <mergeCell ref="CJ129:DA129"/>
    <mergeCell ref="H125:BS125"/>
    <mergeCell ref="BT125:CI125"/>
    <mergeCell ref="CJ125:DA125"/>
    <mergeCell ref="A4:F4"/>
    <mergeCell ref="G4:AD4"/>
    <mergeCell ref="AE4:BC4"/>
    <mergeCell ref="A14:F14"/>
    <mergeCell ref="G14:AD14"/>
    <mergeCell ref="A127:G127"/>
    <mergeCell ref="A139:G139"/>
    <mergeCell ref="H139:BC139"/>
    <mergeCell ref="BD139:BS139"/>
    <mergeCell ref="BT139:CI139"/>
    <mergeCell ref="CJ139:DA139"/>
    <mergeCell ref="A129:G129"/>
    <mergeCell ref="H129:BS129"/>
    <mergeCell ref="A134:DA134"/>
    <mergeCell ref="A136:G136"/>
    <mergeCell ref="H136:BC136"/>
    <mergeCell ref="BT127:CI127"/>
    <mergeCell ref="CJ127:DA127"/>
    <mergeCell ref="A124:G124"/>
    <mergeCell ref="A126:G126"/>
    <mergeCell ref="H126:BS126"/>
    <mergeCell ref="BT126:CI126"/>
    <mergeCell ref="CJ126:DA126"/>
    <mergeCell ref="A125:G125"/>
    <mergeCell ref="H127:BS127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B46"/>
  <sheetViews>
    <sheetView view="pageBreakPreview" zoomScaleSheetLayoutView="100" zoomScalePageLayoutView="0" workbookViewId="0" topLeftCell="A13">
      <selection activeCell="BT43" sqref="BT43:CI43"/>
    </sheetView>
  </sheetViews>
  <sheetFormatPr defaultColWidth="0.875" defaultRowHeight="12" customHeight="1"/>
  <cols>
    <col min="1" max="21" width="0.875" style="2" customWidth="1"/>
    <col min="22" max="22" width="1.875" style="2" customWidth="1"/>
    <col min="23" max="40" width="0.875" style="2" customWidth="1"/>
    <col min="41" max="41" width="2.25390625" style="2" customWidth="1"/>
    <col min="42" max="42" width="1.875" style="2" customWidth="1"/>
    <col min="43" max="104" width="0.875" style="2" customWidth="1"/>
    <col min="105" max="105" width="4.00390625" style="2" customWidth="1"/>
    <col min="106" max="131" width="0.875" style="2" customWidth="1"/>
    <col min="132" max="132" width="4.375" style="2" bestFit="1" customWidth="1"/>
    <col min="133" max="16384" width="0.875" style="2" customWidth="1"/>
  </cols>
  <sheetData>
    <row r="1" ht="3" customHeight="1"/>
    <row r="2" spans="1:105" s="6" customFormat="1" ht="27.75" customHeight="1">
      <c r="A2" s="69" t="s">
        <v>190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</row>
    <row r="3" spans="1:105" s="6" customFormat="1" ht="14.25">
      <c r="A3" s="6" t="s">
        <v>16</v>
      </c>
      <c r="X3" s="23" t="s">
        <v>174</v>
      </c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</row>
    <row r="4" spans="1:105" s="3" customFormat="1" ht="45" customHeight="1">
      <c r="A4" s="34" t="s">
        <v>0</v>
      </c>
      <c r="B4" s="37"/>
      <c r="C4" s="37"/>
      <c r="D4" s="37"/>
      <c r="E4" s="37"/>
      <c r="F4" s="38"/>
      <c r="G4" s="34" t="s">
        <v>26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8"/>
      <c r="AE4" s="34" t="s">
        <v>199</v>
      </c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8"/>
      <c r="BD4" s="34" t="s">
        <v>177</v>
      </c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8"/>
      <c r="BT4" s="34" t="s">
        <v>178</v>
      </c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8"/>
      <c r="CJ4" s="34" t="s">
        <v>3</v>
      </c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8"/>
    </row>
    <row r="5" spans="1:105" s="4" customFormat="1" ht="12.75">
      <c r="A5" s="20">
        <v>1</v>
      </c>
      <c r="B5" s="20"/>
      <c r="C5" s="20"/>
      <c r="D5" s="20"/>
      <c r="E5" s="20"/>
      <c r="F5" s="20"/>
      <c r="G5" s="20">
        <v>2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>
        <v>3</v>
      </c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>
        <v>4</v>
      </c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>
        <v>5</v>
      </c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>
        <v>6</v>
      </c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</row>
    <row r="6" spans="1:105" s="4" customFormat="1" ht="28.5" customHeight="1">
      <c r="A6" s="63">
        <v>1</v>
      </c>
      <c r="B6" s="64"/>
      <c r="C6" s="64"/>
      <c r="D6" s="64"/>
      <c r="E6" s="64"/>
      <c r="F6" s="65"/>
      <c r="G6" s="66" t="s">
        <v>176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8"/>
      <c r="AE6" s="63">
        <v>79.86</v>
      </c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5"/>
      <c r="BD6" s="63">
        <v>4</v>
      </c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5"/>
      <c r="BT6" s="63">
        <v>10</v>
      </c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5"/>
      <c r="CJ6" s="63">
        <v>718.74</v>
      </c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5"/>
    </row>
    <row r="7" spans="1:105" s="5" customFormat="1" ht="22.5" customHeight="1">
      <c r="A7" s="15" t="s">
        <v>37</v>
      </c>
      <c r="B7" s="15"/>
      <c r="C7" s="15"/>
      <c r="D7" s="15"/>
      <c r="E7" s="15"/>
      <c r="F7" s="15"/>
      <c r="G7" s="21" t="s">
        <v>175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18">
        <v>207.45</v>
      </c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>
        <v>4</v>
      </c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>
        <v>10</v>
      </c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>
        <v>1867.05</v>
      </c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5" customFormat="1" ht="15" customHeight="1">
      <c r="A8" s="15"/>
      <c r="B8" s="15"/>
      <c r="C8" s="15"/>
      <c r="D8" s="15"/>
      <c r="E8" s="15"/>
      <c r="F8" s="15"/>
      <c r="G8" s="16" t="s">
        <v>12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7"/>
      <c r="AE8" s="18" t="s">
        <v>13</v>
      </c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 t="s">
        <v>13</v>
      </c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 t="s">
        <v>13</v>
      </c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9">
        <f>CJ7+CJ6</f>
        <v>2585.79</v>
      </c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</row>
    <row r="9" spans="1:105" s="14" customFormat="1" ht="22.5" customHeight="1">
      <c r="A9" s="62" t="s">
        <v>185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</row>
    <row r="10" spans="1:105" s="6" customFormat="1" ht="14.25">
      <c r="A10" s="6" t="s">
        <v>16</v>
      </c>
      <c r="X10" s="23" t="s">
        <v>173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1" spans="1:105" ht="55.5" customHeight="1">
      <c r="A11" s="24" t="s">
        <v>0</v>
      </c>
      <c r="B11" s="25"/>
      <c r="C11" s="25"/>
      <c r="D11" s="25"/>
      <c r="E11" s="25"/>
      <c r="F11" s="26"/>
      <c r="G11" s="24" t="s">
        <v>79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6"/>
      <c r="BW11" s="24" t="s">
        <v>32</v>
      </c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6"/>
      <c r="CM11" s="24" t="s">
        <v>31</v>
      </c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s="1" customFormat="1" ht="12.75">
      <c r="A12" s="20">
        <v>1</v>
      </c>
      <c r="B12" s="20"/>
      <c r="C12" s="20"/>
      <c r="D12" s="20"/>
      <c r="E12" s="20"/>
      <c r="F12" s="20"/>
      <c r="G12" s="20">
        <v>2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>
        <v>3</v>
      </c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>
        <v>4</v>
      </c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ht="15" customHeight="1">
      <c r="A13" s="15" t="s">
        <v>33</v>
      </c>
      <c r="B13" s="15"/>
      <c r="C13" s="15"/>
      <c r="D13" s="15"/>
      <c r="E13" s="15"/>
      <c r="F13" s="15"/>
      <c r="G13" s="9"/>
      <c r="H13" s="44" t="s">
        <v>44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5"/>
      <c r="BW13" s="18" t="s">
        <v>13</v>
      </c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</row>
    <row r="14" spans="1:105" s="1" customFormat="1" ht="12.75">
      <c r="A14" s="46" t="s">
        <v>34</v>
      </c>
      <c r="B14" s="47"/>
      <c r="C14" s="47"/>
      <c r="D14" s="47"/>
      <c r="E14" s="47"/>
      <c r="F14" s="48"/>
      <c r="G14" s="11"/>
      <c r="H14" s="52" t="s">
        <v>2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3"/>
      <c r="BW14" s="54">
        <f>CJ8</f>
        <v>2585.79</v>
      </c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6"/>
      <c r="CM14" s="54">
        <f>BW14*22%</f>
        <v>568.8738</v>
      </c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6"/>
    </row>
    <row r="15" spans="1:105" s="1" customFormat="1" ht="12.75">
      <c r="A15" s="49"/>
      <c r="B15" s="50"/>
      <c r="C15" s="50"/>
      <c r="D15" s="50"/>
      <c r="E15" s="50"/>
      <c r="F15" s="51"/>
      <c r="G15" s="10"/>
      <c r="H15" s="60" t="s">
        <v>45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1"/>
      <c r="BW15" s="57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9"/>
      <c r="CM15" s="57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9"/>
    </row>
    <row r="16" spans="1:105" s="1" customFormat="1" ht="12.75" customHeight="1">
      <c r="A16" s="15" t="s">
        <v>35</v>
      </c>
      <c r="B16" s="15"/>
      <c r="C16" s="15"/>
      <c r="D16" s="15"/>
      <c r="E16" s="15"/>
      <c r="F16" s="15"/>
      <c r="G16" s="9"/>
      <c r="H16" s="42" t="s">
        <v>46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3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:105" s="1" customFormat="1" ht="1.5" customHeight="1" hidden="1">
      <c r="A17" s="15" t="s">
        <v>36</v>
      </c>
      <c r="B17" s="15"/>
      <c r="C17" s="15"/>
      <c r="D17" s="15"/>
      <c r="E17" s="15"/>
      <c r="F17" s="15"/>
      <c r="G17" s="9"/>
      <c r="H17" s="42" t="s">
        <v>47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3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:105" s="1" customFormat="1" ht="26.25" customHeight="1" hidden="1">
      <c r="A18" s="15" t="s">
        <v>37</v>
      </c>
      <c r="B18" s="15"/>
      <c r="C18" s="15"/>
      <c r="D18" s="15"/>
      <c r="E18" s="15"/>
      <c r="F18" s="15"/>
      <c r="G18" s="9"/>
      <c r="H18" s="44" t="s">
        <v>48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5"/>
      <c r="BW18" s="18" t="s">
        <v>13</v>
      </c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  <row r="19" spans="1:105" s="1" customFormat="1" ht="12.75">
      <c r="A19" s="46" t="s">
        <v>38</v>
      </c>
      <c r="B19" s="47"/>
      <c r="C19" s="47"/>
      <c r="D19" s="47"/>
      <c r="E19" s="47"/>
      <c r="F19" s="48"/>
      <c r="G19" s="11"/>
      <c r="H19" s="52" t="s">
        <v>2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3"/>
      <c r="BW19" s="54">
        <f>BW14</f>
        <v>2585.79</v>
      </c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6"/>
      <c r="CM19" s="54">
        <f>BW19*2.9%</f>
        <v>74.98791</v>
      </c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6"/>
    </row>
    <row r="20" spans="1:105" s="1" customFormat="1" ht="25.5" customHeight="1">
      <c r="A20" s="49"/>
      <c r="B20" s="50"/>
      <c r="C20" s="50"/>
      <c r="D20" s="50"/>
      <c r="E20" s="50"/>
      <c r="F20" s="51"/>
      <c r="G20" s="10"/>
      <c r="H20" s="60" t="s">
        <v>49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1"/>
      <c r="BW20" s="57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9"/>
      <c r="CM20" s="57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9"/>
    </row>
    <row r="21" spans="1:105" s="1" customFormat="1" ht="26.25" customHeight="1">
      <c r="A21" s="15" t="s">
        <v>39</v>
      </c>
      <c r="B21" s="15"/>
      <c r="C21" s="15"/>
      <c r="D21" s="15"/>
      <c r="E21" s="15"/>
      <c r="F21" s="15"/>
      <c r="G21" s="9"/>
      <c r="H21" s="42" t="s">
        <v>50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3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</row>
    <row r="22" spans="1:105" s="1" customFormat="1" ht="27" customHeight="1">
      <c r="A22" s="15" t="s">
        <v>40</v>
      </c>
      <c r="B22" s="15"/>
      <c r="C22" s="15"/>
      <c r="D22" s="15"/>
      <c r="E22" s="15"/>
      <c r="F22" s="15"/>
      <c r="G22" s="9"/>
      <c r="H22" s="42" t="s">
        <v>51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3"/>
      <c r="BW22" s="18">
        <f>BW19</f>
        <v>2585.79</v>
      </c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>
        <f>BW22*0.2%</f>
        <v>5.17158</v>
      </c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</row>
    <row r="23" spans="1:105" s="1" customFormat="1" ht="0.75" customHeight="1">
      <c r="A23" s="15" t="s">
        <v>41</v>
      </c>
      <c r="B23" s="15"/>
      <c r="C23" s="15"/>
      <c r="D23" s="15"/>
      <c r="E23" s="15"/>
      <c r="F23" s="15"/>
      <c r="G23" s="9"/>
      <c r="H23" s="42" t="s">
        <v>52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3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</row>
    <row r="24" spans="1:105" s="1" customFormat="1" ht="27" customHeight="1" hidden="1">
      <c r="A24" s="15" t="s">
        <v>42</v>
      </c>
      <c r="B24" s="15"/>
      <c r="C24" s="15"/>
      <c r="D24" s="15"/>
      <c r="E24" s="15"/>
      <c r="F24" s="15"/>
      <c r="G24" s="9"/>
      <c r="H24" s="42" t="s">
        <v>52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3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</row>
    <row r="25" spans="1:105" s="1" customFormat="1" ht="26.25" customHeight="1">
      <c r="A25" s="15" t="s">
        <v>43</v>
      </c>
      <c r="B25" s="15"/>
      <c r="C25" s="15"/>
      <c r="D25" s="15"/>
      <c r="E25" s="15"/>
      <c r="F25" s="15"/>
      <c r="G25" s="9"/>
      <c r="H25" s="44" t="s">
        <v>53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5"/>
      <c r="BW25" s="18">
        <f>BW22</f>
        <v>2585.79</v>
      </c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>
        <f>BW25*5.1%</f>
        <v>131.87528999999998</v>
      </c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</row>
    <row r="26" spans="1:105" s="1" customFormat="1" ht="13.5" customHeight="1">
      <c r="A26" s="15"/>
      <c r="B26" s="15"/>
      <c r="C26" s="15"/>
      <c r="D26" s="15"/>
      <c r="E26" s="15"/>
      <c r="F26" s="15"/>
      <c r="G26" s="27" t="s">
        <v>12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7"/>
      <c r="BW26" s="18" t="s">
        <v>13</v>
      </c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9">
        <f>CM25+CM22+CM19+CM14</f>
        <v>780.9085799999999</v>
      </c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</row>
    <row r="27" ht="3" customHeight="1" hidden="1"/>
    <row r="28" spans="1:105" s="8" customFormat="1" ht="46.5" customHeight="1" hidden="1">
      <c r="A28" s="39" t="s">
        <v>87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</row>
    <row r="29" ht="12" customHeight="1" hidden="1">
      <c r="EB29" s="2">
        <f>CM26+CL39+CJ8</f>
        <v>3392.61948</v>
      </c>
    </row>
    <row r="30" ht="10.5" customHeight="1" hidden="1"/>
    <row r="31" spans="1:105" s="6" customFormat="1" ht="14.25">
      <c r="A31" s="41" t="s">
        <v>186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</row>
    <row r="32" spans="1:132" s="6" customFormat="1" ht="14.25">
      <c r="A32" s="6" t="s">
        <v>16</v>
      </c>
      <c r="X32" s="23" t="s">
        <v>134</v>
      </c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EB32" s="6">
        <f>CM26+CL39+CJ8</f>
        <v>3392.61948</v>
      </c>
    </row>
    <row r="33" spans="1:105" s="3" customFormat="1" ht="45" customHeight="1">
      <c r="A33" s="34" t="s">
        <v>0</v>
      </c>
      <c r="B33" s="37"/>
      <c r="C33" s="37"/>
      <c r="D33" s="37"/>
      <c r="E33" s="37"/>
      <c r="F33" s="37"/>
      <c r="G33" s="38"/>
      <c r="H33" s="34" t="s">
        <v>56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8"/>
      <c r="AP33" s="34" t="s">
        <v>69</v>
      </c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8"/>
      <c r="BF33" s="34" t="s">
        <v>70</v>
      </c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8"/>
      <c r="BV33" s="34" t="s">
        <v>206</v>
      </c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8"/>
      <c r="CL33" s="34" t="s">
        <v>207</v>
      </c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8"/>
    </row>
    <row r="34" spans="1:105" s="4" customFormat="1" ht="12.75">
      <c r="A34" s="20">
        <v>1</v>
      </c>
      <c r="B34" s="20"/>
      <c r="C34" s="20"/>
      <c r="D34" s="20"/>
      <c r="E34" s="20"/>
      <c r="F34" s="20"/>
      <c r="G34" s="20"/>
      <c r="H34" s="20">
        <v>2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>
        <v>4</v>
      </c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>
        <v>5</v>
      </c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>
        <v>6</v>
      </c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>
        <v>6</v>
      </c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</row>
    <row r="35" spans="1:105" s="5" customFormat="1" ht="15" customHeight="1">
      <c r="A35" s="15" t="s">
        <v>33</v>
      </c>
      <c r="B35" s="15"/>
      <c r="C35" s="15"/>
      <c r="D35" s="15"/>
      <c r="E35" s="15"/>
      <c r="F35" s="15"/>
      <c r="G35" s="15"/>
      <c r="H35" s="21" t="s">
        <v>93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18">
        <v>0.18</v>
      </c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>
        <v>5.87</v>
      </c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>
        <v>1.05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>
        <f>9.45</f>
        <v>9.45</v>
      </c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</row>
    <row r="36" spans="1:105" s="5" customFormat="1" ht="15" customHeight="1">
      <c r="A36" s="34">
        <v>2</v>
      </c>
      <c r="B36" s="35"/>
      <c r="C36" s="35"/>
      <c r="D36" s="35"/>
      <c r="E36" s="35"/>
      <c r="F36" s="35"/>
      <c r="G36" s="36"/>
      <c r="H36" s="31" t="s">
        <v>94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3"/>
      <c r="AP36" s="34">
        <v>0.01</v>
      </c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30"/>
      <c r="BF36" s="34">
        <v>44.11</v>
      </c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30"/>
      <c r="BV36" s="34">
        <v>0.4411</v>
      </c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30"/>
      <c r="CL36" s="34">
        <v>3.9699</v>
      </c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30"/>
    </row>
    <row r="37" spans="1:132" s="5" customFormat="1" ht="15" customHeight="1">
      <c r="A37" s="28" t="s">
        <v>43</v>
      </c>
      <c r="B37" s="29"/>
      <c r="C37" s="29"/>
      <c r="D37" s="29"/>
      <c r="E37" s="29"/>
      <c r="F37" s="29"/>
      <c r="G37" s="30"/>
      <c r="H37" s="31" t="s">
        <v>95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3"/>
      <c r="AP37" s="34">
        <v>0.01</v>
      </c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30"/>
      <c r="BF37" s="34">
        <v>45.9</v>
      </c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30"/>
      <c r="BV37" s="34">
        <v>0.459</v>
      </c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30"/>
      <c r="CL37" s="34">
        <v>4.131</v>
      </c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30"/>
      <c r="EB37" s="5">
        <f>CJ46+CL39+CM26+CJ8</f>
        <v>32399.61948</v>
      </c>
    </row>
    <row r="38" spans="1:105" s="5" customFormat="1" ht="15" customHeight="1">
      <c r="A38" s="15" t="s">
        <v>108</v>
      </c>
      <c r="B38" s="15"/>
      <c r="C38" s="15"/>
      <c r="D38" s="15"/>
      <c r="E38" s="15"/>
      <c r="F38" s="15"/>
      <c r="G38" s="15"/>
      <c r="H38" s="21" t="s">
        <v>96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18">
        <v>0.0005</v>
      </c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>
        <v>1867.23</v>
      </c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>
        <v>0.93</v>
      </c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>
        <v>8.37</v>
      </c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</row>
    <row r="39" spans="1:105" s="5" customFormat="1" ht="15" customHeight="1">
      <c r="A39" s="15"/>
      <c r="B39" s="15"/>
      <c r="C39" s="15"/>
      <c r="D39" s="15"/>
      <c r="E39" s="15"/>
      <c r="F39" s="15"/>
      <c r="G39" s="15"/>
      <c r="H39" s="27" t="s">
        <v>12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7"/>
      <c r="AP39" s="18" t="s">
        <v>13</v>
      </c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 t="s">
        <v>13</v>
      </c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>
        <f>BV38+BV37+BV36+BV35</f>
        <v>2.8801</v>
      </c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9">
        <f>CL38+CL37+CL36+CL35</f>
        <v>25.9209</v>
      </c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</row>
    <row r="40" ht="1.5" customHeight="1"/>
    <row r="41" spans="1:105" s="6" customFormat="1" ht="14.25">
      <c r="A41" s="22" t="s">
        <v>187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</row>
    <row r="42" spans="1:105" s="6" customFormat="1" ht="14.25">
      <c r="A42" s="6" t="s">
        <v>16</v>
      </c>
      <c r="X42" s="23" t="s">
        <v>183</v>
      </c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</row>
    <row r="43" spans="1:105" s="3" customFormat="1" ht="45" customHeight="1">
      <c r="A43" s="24" t="s">
        <v>0</v>
      </c>
      <c r="B43" s="25"/>
      <c r="C43" s="25"/>
      <c r="D43" s="25"/>
      <c r="E43" s="25"/>
      <c r="F43" s="25"/>
      <c r="G43" s="26"/>
      <c r="H43" s="24" t="s">
        <v>56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6"/>
      <c r="BD43" s="24" t="s">
        <v>73</v>
      </c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6"/>
      <c r="BT43" s="24" t="s">
        <v>83</v>
      </c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6"/>
      <c r="CJ43" s="24" t="s">
        <v>200</v>
      </c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6"/>
    </row>
    <row r="44" spans="1:105" s="4" customFormat="1" ht="12.75">
      <c r="A44" s="20">
        <v>1</v>
      </c>
      <c r="B44" s="20"/>
      <c r="C44" s="20"/>
      <c r="D44" s="20"/>
      <c r="E44" s="20"/>
      <c r="F44" s="20"/>
      <c r="G44" s="20"/>
      <c r="H44" s="20">
        <v>2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>
        <v>4</v>
      </c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>
        <v>5</v>
      </c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>
        <v>6</v>
      </c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</row>
    <row r="45" spans="1:105" s="5" customFormat="1" ht="15" customHeight="1">
      <c r="A45" s="15" t="s">
        <v>33</v>
      </c>
      <c r="B45" s="15"/>
      <c r="C45" s="15"/>
      <c r="D45" s="15"/>
      <c r="E45" s="15"/>
      <c r="F45" s="15"/>
      <c r="G45" s="15"/>
      <c r="H45" s="21" t="s">
        <v>179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>
        <f>3223*9</f>
        <v>29007</v>
      </c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</row>
    <row r="46" spans="1:105" s="5" customFormat="1" ht="15" customHeight="1">
      <c r="A46" s="15"/>
      <c r="B46" s="15"/>
      <c r="C46" s="15"/>
      <c r="D46" s="15"/>
      <c r="E46" s="15"/>
      <c r="F46" s="15"/>
      <c r="G46" s="15"/>
      <c r="H46" s="16" t="s">
        <v>12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7"/>
      <c r="BD46" s="18" t="s">
        <v>13</v>
      </c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 t="s">
        <v>13</v>
      </c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9">
        <f>CJ45</f>
        <v>29007</v>
      </c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</row>
    <row r="47" ht="12" customHeight="1" hidden="1"/>
    <row r="48" ht="12" customHeight="1" hidden="1"/>
    <row r="49" ht="12" customHeight="1" hidden="1"/>
  </sheetData>
  <sheetProtection/>
  <mergeCells count="159">
    <mergeCell ref="A2:DA2"/>
    <mergeCell ref="X3:DA3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9:DA9"/>
    <mergeCell ref="X10:DA10"/>
    <mergeCell ref="A11:F11"/>
    <mergeCell ref="G11:BV11"/>
    <mergeCell ref="BW11:CL11"/>
    <mergeCell ref="CM11:DA11"/>
    <mergeCell ref="A12:F12"/>
    <mergeCell ref="G12:BV12"/>
    <mergeCell ref="BW12:CL12"/>
    <mergeCell ref="CM12:DA12"/>
    <mergeCell ref="A13:F13"/>
    <mergeCell ref="H13:BV13"/>
    <mergeCell ref="BW13:CL13"/>
    <mergeCell ref="CM13:DA13"/>
    <mergeCell ref="A14:F15"/>
    <mergeCell ref="H14:BV14"/>
    <mergeCell ref="BW14:CL15"/>
    <mergeCell ref="CM14:DA15"/>
    <mergeCell ref="H15:BV15"/>
    <mergeCell ref="A16:F16"/>
    <mergeCell ref="H16:BV16"/>
    <mergeCell ref="BW16:CL16"/>
    <mergeCell ref="CM16:DA16"/>
    <mergeCell ref="A17:F17"/>
    <mergeCell ref="H17:BV17"/>
    <mergeCell ref="BW17:CL17"/>
    <mergeCell ref="CM17:DA17"/>
    <mergeCell ref="A18:F18"/>
    <mergeCell ref="H18:BV18"/>
    <mergeCell ref="BW18:CL18"/>
    <mergeCell ref="CM18:DA18"/>
    <mergeCell ref="A19:F20"/>
    <mergeCell ref="H19:BV19"/>
    <mergeCell ref="BW19:CL20"/>
    <mergeCell ref="CM19:DA20"/>
    <mergeCell ref="H20:BV20"/>
    <mergeCell ref="A21:F21"/>
    <mergeCell ref="H21:BV21"/>
    <mergeCell ref="BW21:CL21"/>
    <mergeCell ref="CM21:DA21"/>
    <mergeCell ref="A22:F22"/>
    <mergeCell ref="H22:BV22"/>
    <mergeCell ref="BW22:CL22"/>
    <mergeCell ref="CM22:DA22"/>
    <mergeCell ref="A23:F23"/>
    <mergeCell ref="H23:BV23"/>
    <mergeCell ref="BW23:CL23"/>
    <mergeCell ref="CM23:DA23"/>
    <mergeCell ref="A24:F24"/>
    <mergeCell ref="H24:BV24"/>
    <mergeCell ref="BW24:CL24"/>
    <mergeCell ref="CM24:DA24"/>
    <mergeCell ref="A25:F25"/>
    <mergeCell ref="H25:BV25"/>
    <mergeCell ref="BW25:CL25"/>
    <mergeCell ref="CM25:DA25"/>
    <mergeCell ref="A26:F26"/>
    <mergeCell ref="G26:BV26"/>
    <mergeCell ref="BW26:CL26"/>
    <mergeCell ref="CM26:DA26"/>
    <mergeCell ref="A28:DA28"/>
    <mergeCell ref="A31:DA31"/>
    <mergeCell ref="X32:DA32"/>
    <mergeCell ref="A33:G33"/>
    <mergeCell ref="H33:AO33"/>
    <mergeCell ref="AP33:BE33"/>
    <mergeCell ref="BF33:BU33"/>
    <mergeCell ref="BV33:CK33"/>
    <mergeCell ref="CL33:DA33"/>
    <mergeCell ref="A34:G34"/>
    <mergeCell ref="H34:AO34"/>
    <mergeCell ref="AP34:BE34"/>
    <mergeCell ref="BF34:BU34"/>
    <mergeCell ref="BV34:CK34"/>
    <mergeCell ref="CL34:DA34"/>
    <mergeCell ref="A35:G35"/>
    <mergeCell ref="H35:AO35"/>
    <mergeCell ref="AP35:BE35"/>
    <mergeCell ref="BF35:BU35"/>
    <mergeCell ref="BV35:CK35"/>
    <mergeCell ref="CL35:DA35"/>
    <mergeCell ref="A36:G36"/>
    <mergeCell ref="H36:AO36"/>
    <mergeCell ref="AP36:BE36"/>
    <mergeCell ref="BF36:BU36"/>
    <mergeCell ref="BV36:CK36"/>
    <mergeCell ref="CL36:DA36"/>
    <mergeCell ref="A37:G37"/>
    <mergeCell ref="H37:AO37"/>
    <mergeCell ref="AP37:BE37"/>
    <mergeCell ref="BF37:BU37"/>
    <mergeCell ref="BV37:CK37"/>
    <mergeCell ref="CL37:DA37"/>
    <mergeCell ref="A38:G38"/>
    <mergeCell ref="H38:AO38"/>
    <mergeCell ref="AP38:BE38"/>
    <mergeCell ref="BF38:BU38"/>
    <mergeCell ref="BV38:CK38"/>
    <mergeCell ref="CL38:DA38"/>
    <mergeCell ref="BT43:CI43"/>
    <mergeCell ref="CJ43:DA43"/>
    <mergeCell ref="A39:G39"/>
    <mergeCell ref="H39:AO39"/>
    <mergeCell ref="AP39:BE39"/>
    <mergeCell ref="BF39:BU39"/>
    <mergeCell ref="BV39:CK39"/>
    <mergeCell ref="CL39:DA39"/>
    <mergeCell ref="A45:G45"/>
    <mergeCell ref="H45:BC45"/>
    <mergeCell ref="BD45:BS45"/>
    <mergeCell ref="BT45:CI45"/>
    <mergeCell ref="CJ45:DA45"/>
    <mergeCell ref="A41:DA41"/>
    <mergeCell ref="X42:DA42"/>
    <mergeCell ref="A43:G43"/>
    <mergeCell ref="H43:BC43"/>
    <mergeCell ref="BD43:BS43"/>
    <mergeCell ref="A46:G46"/>
    <mergeCell ref="H46:BC46"/>
    <mergeCell ref="BD46:BS46"/>
    <mergeCell ref="BT46:CI46"/>
    <mergeCell ref="CJ46:DA46"/>
    <mergeCell ref="A44:G44"/>
    <mergeCell ref="H44:BC44"/>
    <mergeCell ref="BD44:BS44"/>
    <mergeCell ref="BT44:CI44"/>
    <mergeCell ref="CJ44:DA44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B46"/>
  <sheetViews>
    <sheetView tabSelected="1" view="pageBreakPreview" zoomScaleSheetLayoutView="100" zoomScalePageLayoutView="0" workbookViewId="0" topLeftCell="A13">
      <selection activeCell="CJ46" sqref="CJ46:DA46"/>
    </sheetView>
  </sheetViews>
  <sheetFormatPr defaultColWidth="0.875" defaultRowHeight="12" customHeight="1"/>
  <cols>
    <col min="1" max="21" width="0.875" style="2" customWidth="1"/>
    <col min="22" max="22" width="1.875" style="2" customWidth="1"/>
    <col min="23" max="40" width="0.875" style="2" customWidth="1"/>
    <col min="41" max="41" width="2.25390625" style="2" customWidth="1"/>
    <col min="42" max="42" width="1.875" style="2" customWidth="1"/>
    <col min="43" max="104" width="0.875" style="2" customWidth="1"/>
    <col min="105" max="105" width="4.00390625" style="2" customWidth="1"/>
    <col min="106" max="131" width="0.875" style="2" customWidth="1"/>
    <col min="132" max="132" width="4.375" style="2" bestFit="1" customWidth="1"/>
    <col min="133" max="16384" width="0.875" style="2" customWidth="1"/>
  </cols>
  <sheetData>
    <row r="1" ht="3" customHeight="1"/>
    <row r="2" spans="1:105" s="6" customFormat="1" ht="27.75" customHeight="1">
      <c r="A2" s="69" t="s">
        <v>189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</row>
    <row r="3" spans="1:105" s="6" customFormat="1" ht="14.25">
      <c r="A3" s="6" t="s">
        <v>16</v>
      </c>
      <c r="X3" s="23" t="s">
        <v>174</v>
      </c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</row>
    <row r="4" spans="1:105" s="3" customFormat="1" ht="45" customHeight="1">
      <c r="A4" s="34" t="s">
        <v>0</v>
      </c>
      <c r="B4" s="37"/>
      <c r="C4" s="37"/>
      <c r="D4" s="37"/>
      <c r="E4" s="37"/>
      <c r="F4" s="38"/>
      <c r="G4" s="34" t="s">
        <v>26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8"/>
      <c r="AE4" s="34" t="s">
        <v>199</v>
      </c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8"/>
      <c r="BD4" s="34" t="s">
        <v>177</v>
      </c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8"/>
      <c r="BT4" s="34" t="s">
        <v>178</v>
      </c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8"/>
      <c r="CJ4" s="34" t="s">
        <v>3</v>
      </c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8"/>
    </row>
    <row r="5" spans="1:105" s="4" customFormat="1" ht="12.75">
      <c r="A5" s="20">
        <v>1</v>
      </c>
      <c r="B5" s="20"/>
      <c r="C5" s="20"/>
      <c r="D5" s="20"/>
      <c r="E5" s="20"/>
      <c r="F5" s="20"/>
      <c r="G5" s="20">
        <v>2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>
        <v>3</v>
      </c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>
        <v>4</v>
      </c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>
        <v>5</v>
      </c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>
        <v>6</v>
      </c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</row>
    <row r="6" spans="1:105" s="4" customFormat="1" ht="28.5" customHeight="1">
      <c r="A6" s="63">
        <v>1</v>
      </c>
      <c r="B6" s="64"/>
      <c r="C6" s="64"/>
      <c r="D6" s="64"/>
      <c r="E6" s="64"/>
      <c r="F6" s="65"/>
      <c r="G6" s="66" t="s">
        <v>176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8"/>
      <c r="AE6" s="63">
        <v>79.86</v>
      </c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5"/>
      <c r="BD6" s="63">
        <v>4</v>
      </c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5"/>
      <c r="BT6" s="63">
        <v>10</v>
      </c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5"/>
      <c r="CJ6" s="63">
        <v>718.74</v>
      </c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5"/>
    </row>
    <row r="7" spans="1:105" s="5" customFormat="1" ht="22.5" customHeight="1">
      <c r="A7" s="15" t="s">
        <v>37</v>
      </c>
      <c r="B7" s="15"/>
      <c r="C7" s="15"/>
      <c r="D7" s="15"/>
      <c r="E7" s="15"/>
      <c r="F7" s="15"/>
      <c r="G7" s="21" t="s">
        <v>175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18">
        <v>207.45</v>
      </c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>
        <v>4</v>
      </c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>
        <v>10</v>
      </c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>
        <v>1867.05</v>
      </c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5" customFormat="1" ht="15" customHeight="1">
      <c r="A8" s="15"/>
      <c r="B8" s="15"/>
      <c r="C8" s="15"/>
      <c r="D8" s="15"/>
      <c r="E8" s="15"/>
      <c r="F8" s="15"/>
      <c r="G8" s="16" t="s">
        <v>12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7"/>
      <c r="AE8" s="18" t="s">
        <v>13</v>
      </c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 t="s">
        <v>13</v>
      </c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 t="s">
        <v>13</v>
      </c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9">
        <f>CJ7+CJ6</f>
        <v>2585.79</v>
      </c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</row>
    <row r="9" spans="1:105" s="14" customFormat="1" ht="22.5" customHeight="1">
      <c r="A9" s="62" t="s">
        <v>185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</row>
    <row r="10" spans="1:105" s="6" customFormat="1" ht="14.25">
      <c r="A10" s="6" t="s">
        <v>16</v>
      </c>
      <c r="X10" s="23" t="s">
        <v>173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1" spans="1:105" ht="55.5" customHeight="1">
      <c r="A11" s="24" t="s">
        <v>0</v>
      </c>
      <c r="B11" s="25"/>
      <c r="C11" s="25"/>
      <c r="D11" s="25"/>
      <c r="E11" s="25"/>
      <c r="F11" s="26"/>
      <c r="G11" s="24" t="s">
        <v>79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6"/>
      <c r="BW11" s="24" t="s">
        <v>32</v>
      </c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6"/>
      <c r="CM11" s="24" t="s">
        <v>31</v>
      </c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s="1" customFormat="1" ht="12.75">
      <c r="A12" s="20">
        <v>1</v>
      </c>
      <c r="B12" s="20"/>
      <c r="C12" s="20"/>
      <c r="D12" s="20"/>
      <c r="E12" s="20"/>
      <c r="F12" s="20"/>
      <c r="G12" s="20">
        <v>2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>
        <v>3</v>
      </c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>
        <v>4</v>
      </c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ht="15" customHeight="1">
      <c r="A13" s="15" t="s">
        <v>33</v>
      </c>
      <c r="B13" s="15"/>
      <c r="C13" s="15"/>
      <c r="D13" s="15"/>
      <c r="E13" s="15"/>
      <c r="F13" s="15"/>
      <c r="G13" s="9"/>
      <c r="H13" s="44" t="s">
        <v>44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5"/>
      <c r="BW13" s="18" t="s">
        <v>13</v>
      </c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</row>
    <row r="14" spans="1:105" s="1" customFormat="1" ht="12.75">
      <c r="A14" s="46" t="s">
        <v>34</v>
      </c>
      <c r="B14" s="47"/>
      <c r="C14" s="47"/>
      <c r="D14" s="47"/>
      <c r="E14" s="47"/>
      <c r="F14" s="48"/>
      <c r="G14" s="11"/>
      <c r="H14" s="52" t="s">
        <v>2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3"/>
      <c r="BW14" s="54">
        <f>CJ8</f>
        <v>2585.79</v>
      </c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6"/>
      <c r="CM14" s="54">
        <f>BW14*22%</f>
        <v>568.8738</v>
      </c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6"/>
    </row>
    <row r="15" spans="1:105" s="1" customFormat="1" ht="12.75">
      <c r="A15" s="49"/>
      <c r="B15" s="50"/>
      <c r="C15" s="50"/>
      <c r="D15" s="50"/>
      <c r="E15" s="50"/>
      <c r="F15" s="51"/>
      <c r="G15" s="10"/>
      <c r="H15" s="60" t="s">
        <v>45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1"/>
      <c r="BW15" s="57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9"/>
      <c r="CM15" s="57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9"/>
    </row>
    <row r="16" spans="1:105" s="1" customFormat="1" ht="12.75" customHeight="1">
      <c r="A16" s="15" t="s">
        <v>35</v>
      </c>
      <c r="B16" s="15"/>
      <c r="C16" s="15"/>
      <c r="D16" s="15"/>
      <c r="E16" s="15"/>
      <c r="F16" s="15"/>
      <c r="G16" s="9"/>
      <c r="H16" s="42" t="s">
        <v>46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3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:105" s="1" customFormat="1" ht="1.5" customHeight="1" hidden="1">
      <c r="A17" s="15" t="s">
        <v>36</v>
      </c>
      <c r="B17" s="15"/>
      <c r="C17" s="15"/>
      <c r="D17" s="15"/>
      <c r="E17" s="15"/>
      <c r="F17" s="15"/>
      <c r="G17" s="9"/>
      <c r="H17" s="42" t="s">
        <v>47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3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:105" s="1" customFormat="1" ht="26.25" customHeight="1" hidden="1">
      <c r="A18" s="15" t="s">
        <v>37</v>
      </c>
      <c r="B18" s="15"/>
      <c r="C18" s="15"/>
      <c r="D18" s="15"/>
      <c r="E18" s="15"/>
      <c r="F18" s="15"/>
      <c r="G18" s="9"/>
      <c r="H18" s="44" t="s">
        <v>48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5"/>
      <c r="BW18" s="18" t="s">
        <v>13</v>
      </c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  <row r="19" spans="1:105" s="1" customFormat="1" ht="12.75">
      <c r="A19" s="46" t="s">
        <v>38</v>
      </c>
      <c r="B19" s="47"/>
      <c r="C19" s="47"/>
      <c r="D19" s="47"/>
      <c r="E19" s="47"/>
      <c r="F19" s="48"/>
      <c r="G19" s="11"/>
      <c r="H19" s="52" t="s">
        <v>2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3"/>
      <c r="BW19" s="54">
        <f>BW14</f>
        <v>2585.79</v>
      </c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6"/>
      <c r="CM19" s="54">
        <f>BW19*2.9%</f>
        <v>74.98791</v>
      </c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6"/>
    </row>
    <row r="20" spans="1:105" s="1" customFormat="1" ht="25.5" customHeight="1">
      <c r="A20" s="49"/>
      <c r="B20" s="50"/>
      <c r="C20" s="50"/>
      <c r="D20" s="50"/>
      <c r="E20" s="50"/>
      <c r="F20" s="51"/>
      <c r="G20" s="10"/>
      <c r="H20" s="60" t="s">
        <v>49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1"/>
      <c r="BW20" s="57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9"/>
      <c r="CM20" s="57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9"/>
    </row>
    <row r="21" spans="1:105" s="1" customFormat="1" ht="26.25" customHeight="1">
      <c r="A21" s="15" t="s">
        <v>39</v>
      </c>
      <c r="B21" s="15"/>
      <c r="C21" s="15"/>
      <c r="D21" s="15"/>
      <c r="E21" s="15"/>
      <c r="F21" s="15"/>
      <c r="G21" s="9"/>
      <c r="H21" s="42" t="s">
        <v>50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3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</row>
    <row r="22" spans="1:105" s="1" customFormat="1" ht="27" customHeight="1">
      <c r="A22" s="15" t="s">
        <v>40</v>
      </c>
      <c r="B22" s="15"/>
      <c r="C22" s="15"/>
      <c r="D22" s="15"/>
      <c r="E22" s="15"/>
      <c r="F22" s="15"/>
      <c r="G22" s="9"/>
      <c r="H22" s="42" t="s">
        <v>51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3"/>
      <c r="BW22" s="18">
        <f>BW19</f>
        <v>2585.79</v>
      </c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>
        <f>BW22*0.2%</f>
        <v>5.17158</v>
      </c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</row>
    <row r="23" spans="1:105" s="1" customFormat="1" ht="0.75" customHeight="1">
      <c r="A23" s="15" t="s">
        <v>41</v>
      </c>
      <c r="B23" s="15"/>
      <c r="C23" s="15"/>
      <c r="D23" s="15"/>
      <c r="E23" s="15"/>
      <c r="F23" s="15"/>
      <c r="G23" s="9"/>
      <c r="H23" s="42" t="s">
        <v>52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3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</row>
    <row r="24" spans="1:105" s="1" customFormat="1" ht="27" customHeight="1" hidden="1">
      <c r="A24" s="15" t="s">
        <v>42</v>
      </c>
      <c r="B24" s="15"/>
      <c r="C24" s="15"/>
      <c r="D24" s="15"/>
      <c r="E24" s="15"/>
      <c r="F24" s="15"/>
      <c r="G24" s="9"/>
      <c r="H24" s="42" t="s">
        <v>52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3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</row>
    <row r="25" spans="1:105" s="1" customFormat="1" ht="26.25" customHeight="1">
      <c r="A25" s="15" t="s">
        <v>43</v>
      </c>
      <c r="B25" s="15"/>
      <c r="C25" s="15"/>
      <c r="D25" s="15"/>
      <c r="E25" s="15"/>
      <c r="F25" s="15"/>
      <c r="G25" s="9"/>
      <c r="H25" s="44" t="s">
        <v>53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5"/>
      <c r="BW25" s="18">
        <f>BW22</f>
        <v>2585.79</v>
      </c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>
        <f>BW25*5.1%</f>
        <v>131.87528999999998</v>
      </c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</row>
    <row r="26" spans="1:105" s="1" customFormat="1" ht="13.5" customHeight="1">
      <c r="A26" s="15"/>
      <c r="B26" s="15"/>
      <c r="C26" s="15"/>
      <c r="D26" s="15"/>
      <c r="E26" s="15"/>
      <c r="F26" s="15"/>
      <c r="G26" s="27" t="s">
        <v>12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7"/>
      <c r="BW26" s="18" t="s">
        <v>13</v>
      </c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9">
        <f>CM25+CM22+CM19+CM14</f>
        <v>780.9085799999999</v>
      </c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</row>
    <row r="27" ht="3" customHeight="1" hidden="1"/>
    <row r="28" spans="1:105" s="8" customFormat="1" ht="46.5" customHeight="1" hidden="1">
      <c r="A28" s="39" t="s">
        <v>87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</row>
    <row r="29" ht="12" customHeight="1" hidden="1">
      <c r="EB29" s="2">
        <f>CM26+CL39+CJ8</f>
        <v>3392.61948</v>
      </c>
    </row>
    <row r="30" ht="10.5" customHeight="1" hidden="1"/>
    <row r="31" spans="1:105" s="6" customFormat="1" ht="14.25">
      <c r="A31" s="41" t="s">
        <v>186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</row>
    <row r="32" spans="1:132" s="6" customFormat="1" ht="14.25">
      <c r="A32" s="6" t="s">
        <v>16</v>
      </c>
      <c r="X32" s="23" t="s">
        <v>134</v>
      </c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EB32" s="6">
        <f>CM26+CL39+CJ8</f>
        <v>3392.61948</v>
      </c>
    </row>
    <row r="33" spans="1:105" s="3" customFormat="1" ht="45" customHeight="1">
      <c r="A33" s="34" t="s">
        <v>0</v>
      </c>
      <c r="B33" s="37"/>
      <c r="C33" s="37"/>
      <c r="D33" s="37"/>
      <c r="E33" s="37"/>
      <c r="F33" s="37"/>
      <c r="G33" s="38"/>
      <c r="H33" s="34" t="s">
        <v>56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8"/>
      <c r="AP33" s="34" t="s">
        <v>69</v>
      </c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8"/>
      <c r="BF33" s="34" t="s">
        <v>70</v>
      </c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8"/>
      <c r="BV33" s="34" t="s">
        <v>199</v>
      </c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8"/>
      <c r="CL33" s="34" t="s">
        <v>209</v>
      </c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8"/>
    </row>
    <row r="34" spans="1:105" s="4" customFormat="1" ht="12.75">
      <c r="A34" s="20">
        <v>1</v>
      </c>
      <c r="B34" s="20"/>
      <c r="C34" s="20"/>
      <c r="D34" s="20"/>
      <c r="E34" s="20"/>
      <c r="F34" s="20"/>
      <c r="G34" s="20"/>
      <c r="H34" s="20">
        <v>2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>
        <v>4</v>
      </c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>
        <v>5</v>
      </c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>
        <v>6</v>
      </c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>
        <v>6</v>
      </c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</row>
    <row r="35" spans="1:105" s="5" customFormat="1" ht="15" customHeight="1">
      <c r="A35" s="15" t="s">
        <v>33</v>
      </c>
      <c r="B35" s="15"/>
      <c r="C35" s="15"/>
      <c r="D35" s="15"/>
      <c r="E35" s="15"/>
      <c r="F35" s="15"/>
      <c r="G35" s="15"/>
      <c r="H35" s="21" t="s">
        <v>93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18">
        <v>0.18</v>
      </c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>
        <v>5.87</v>
      </c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>
        <v>1.05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>
        <v>9.45</v>
      </c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</row>
    <row r="36" spans="1:105" s="5" customFormat="1" ht="15" customHeight="1">
      <c r="A36" s="34">
        <v>2</v>
      </c>
      <c r="B36" s="35"/>
      <c r="C36" s="35"/>
      <c r="D36" s="35"/>
      <c r="E36" s="35"/>
      <c r="F36" s="35"/>
      <c r="G36" s="36"/>
      <c r="H36" s="31" t="s">
        <v>94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3"/>
      <c r="AP36" s="34">
        <v>0.01</v>
      </c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30"/>
      <c r="BF36" s="34">
        <v>44.11</v>
      </c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30"/>
      <c r="BV36" s="34">
        <v>0.4411</v>
      </c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30"/>
      <c r="CL36" s="34">
        <v>3.9699</v>
      </c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30"/>
    </row>
    <row r="37" spans="1:132" s="5" customFormat="1" ht="15" customHeight="1">
      <c r="A37" s="28" t="s">
        <v>43</v>
      </c>
      <c r="B37" s="29"/>
      <c r="C37" s="29"/>
      <c r="D37" s="29"/>
      <c r="E37" s="29"/>
      <c r="F37" s="29"/>
      <c r="G37" s="30"/>
      <c r="H37" s="31" t="s">
        <v>95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3"/>
      <c r="AP37" s="34">
        <v>0.01</v>
      </c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30"/>
      <c r="BF37" s="34">
        <v>45.9</v>
      </c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30"/>
      <c r="BV37" s="34">
        <v>0.459</v>
      </c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30"/>
      <c r="CL37" s="34">
        <v>4.131</v>
      </c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30"/>
      <c r="EB37" s="5">
        <f>CJ46+CL39+CM26+CJ8</f>
        <v>30959.61948</v>
      </c>
    </row>
    <row r="38" spans="1:105" s="5" customFormat="1" ht="15" customHeight="1">
      <c r="A38" s="15" t="s">
        <v>108</v>
      </c>
      <c r="B38" s="15"/>
      <c r="C38" s="15"/>
      <c r="D38" s="15"/>
      <c r="E38" s="15"/>
      <c r="F38" s="15"/>
      <c r="G38" s="15"/>
      <c r="H38" s="21" t="s">
        <v>96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18">
        <v>0.0005</v>
      </c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>
        <v>1867.23</v>
      </c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>
        <v>0.93</v>
      </c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>
        <v>8.37</v>
      </c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</row>
    <row r="39" spans="1:105" s="5" customFormat="1" ht="15" customHeight="1">
      <c r="A39" s="15"/>
      <c r="B39" s="15"/>
      <c r="C39" s="15"/>
      <c r="D39" s="15"/>
      <c r="E39" s="15"/>
      <c r="F39" s="15"/>
      <c r="G39" s="15"/>
      <c r="H39" s="27" t="s">
        <v>12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7"/>
      <c r="AP39" s="18" t="s">
        <v>13</v>
      </c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 t="s">
        <v>13</v>
      </c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>
        <v>2.8801</v>
      </c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9">
        <f>CL38+CL37+CL36+CL35</f>
        <v>25.9209</v>
      </c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</row>
    <row r="40" ht="1.5" customHeight="1"/>
    <row r="41" spans="1:105" s="6" customFormat="1" ht="14.25">
      <c r="A41" s="22" t="s">
        <v>187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</row>
    <row r="42" spans="1:105" s="6" customFormat="1" ht="14.25">
      <c r="A42" s="6" t="s">
        <v>16</v>
      </c>
      <c r="X42" s="23" t="s">
        <v>183</v>
      </c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</row>
    <row r="43" spans="1:105" s="3" customFormat="1" ht="45" customHeight="1">
      <c r="A43" s="24" t="s">
        <v>0</v>
      </c>
      <c r="B43" s="25"/>
      <c r="C43" s="25"/>
      <c r="D43" s="25"/>
      <c r="E43" s="25"/>
      <c r="F43" s="25"/>
      <c r="G43" s="26"/>
      <c r="H43" s="24" t="s">
        <v>56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6"/>
      <c r="BD43" s="24" t="s">
        <v>73</v>
      </c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6"/>
      <c r="BT43" s="24" t="s">
        <v>83</v>
      </c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6"/>
      <c r="CJ43" s="24" t="s">
        <v>84</v>
      </c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6"/>
    </row>
    <row r="44" spans="1:105" s="4" customFormat="1" ht="12.75">
      <c r="A44" s="20">
        <v>1</v>
      </c>
      <c r="B44" s="20"/>
      <c r="C44" s="20"/>
      <c r="D44" s="20"/>
      <c r="E44" s="20"/>
      <c r="F44" s="20"/>
      <c r="G44" s="20"/>
      <c r="H44" s="20">
        <v>2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>
        <v>4</v>
      </c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>
        <v>5</v>
      </c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>
        <v>6</v>
      </c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</row>
    <row r="45" spans="1:105" s="5" customFormat="1" ht="15" customHeight="1">
      <c r="A45" s="15" t="s">
        <v>33</v>
      </c>
      <c r="B45" s="15"/>
      <c r="C45" s="15"/>
      <c r="D45" s="15"/>
      <c r="E45" s="15"/>
      <c r="F45" s="15"/>
      <c r="G45" s="15"/>
      <c r="H45" s="21" t="s">
        <v>179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>
        <f>3063*9</f>
        <v>27567</v>
      </c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</row>
    <row r="46" spans="1:105" s="5" customFormat="1" ht="15" customHeight="1">
      <c r="A46" s="15"/>
      <c r="B46" s="15"/>
      <c r="C46" s="15"/>
      <c r="D46" s="15"/>
      <c r="E46" s="15"/>
      <c r="F46" s="15"/>
      <c r="G46" s="15"/>
      <c r="H46" s="16" t="s">
        <v>12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7"/>
      <c r="BD46" s="18" t="s">
        <v>13</v>
      </c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 t="s">
        <v>13</v>
      </c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9">
        <f>CJ45</f>
        <v>27567</v>
      </c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</row>
    <row r="47" ht="12" customHeight="1" hidden="1"/>
    <row r="48" ht="12" customHeight="1" hidden="1"/>
    <row r="49" ht="12" customHeight="1" hidden="1"/>
  </sheetData>
  <sheetProtection/>
  <mergeCells count="159">
    <mergeCell ref="A2:DA2"/>
    <mergeCell ref="X3:DA3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9:DA9"/>
    <mergeCell ref="X10:DA10"/>
    <mergeCell ref="A11:F11"/>
    <mergeCell ref="G11:BV11"/>
    <mergeCell ref="BW11:CL11"/>
    <mergeCell ref="CM11:DA11"/>
    <mergeCell ref="A12:F12"/>
    <mergeCell ref="G12:BV12"/>
    <mergeCell ref="BW12:CL12"/>
    <mergeCell ref="CM12:DA12"/>
    <mergeCell ref="A13:F13"/>
    <mergeCell ref="H13:BV13"/>
    <mergeCell ref="BW13:CL13"/>
    <mergeCell ref="CM13:DA13"/>
    <mergeCell ref="A14:F15"/>
    <mergeCell ref="H14:BV14"/>
    <mergeCell ref="BW14:CL15"/>
    <mergeCell ref="CM14:DA15"/>
    <mergeCell ref="H15:BV15"/>
    <mergeCell ref="A16:F16"/>
    <mergeCell ref="H16:BV16"/>
    <mergeCell ref="BW16:CL16"/>
    <mergeCell ref="CM16:DA16"/>
    <mergeCell ref="A17:F17"/>
    <mergeCell ref="H17:BV17"/>
    <mergeCell ref="BW17:CL17"/>
    <mergeCell ref="CM17:DA17"/>
    <mergeCell ref="A18:F18"/>
    <mergeCell ref="H18:BV18"/>
    <mergeCell ref="BW18:CL18"/>
    <mergeCell ref="CM18:DA18"/>
    <mergeCell ref="A19:F20"/>
    <mergeCell ref="H19:BV19"/>
    <mergeCell ref="BW19:CL20"/>
    <mergeCell ref="CM19:DA20"/>
    <mergeCell ref="H20:BV20"/>
    <mergeCell ref="A21:F21"/>
    <mergeCell ref="H21:BV21"/>
    <mergeCell ref="BW21:CL21"/>
    <mergeCell ref="CM21:DA21"/>
    <mergeCell ref="A22:F22"/>
    <mergeCell ref="H22:BV22"/>
    <mergeCell ref="BW22:CL22"/>
    <mergeCell ref="CM22:DA22"/>
    <mergeCell ref="A23:F23"/>
    <mergeCell ref="H23:BV23"/>
    <mergeCell ref="BW23:CL23"/>
    <mergeCell ref="CM23:DA23"/>
    <mergeCell ref="A24:F24"/>
    <mergeCell ref="H24:BV24"/>
    <mergeCell ref="BW24:CL24"/>
    <mergeCell ref="CM24:DA24"/>
    <mergeCell ref="A25:F25"/>
    <mergeCell ref="H25:BV25"/>
    <mergeCell ref="BW25:CL25"/>
    <mergeCell ref="CM25:DA25"/>
    <mergeCell ref="A26:F26"/>
    <mergeCell ref="G26:BV26"/>
    <mergeCell ref="BW26:CL26"/>
    <mergeCell ref="CM26:DA26"/>
    <mergeCell ref="A28:DA28"/>
    <mergeCell ref="A31:DA31"/>
    <mergeCell ref="X32:DA32"/>
    <mergeCell ref="A33:G33"/>
    <mergeCell ref="H33:AO33"/>
    <mergeCell ref="AP33:BE33"/>
    <mergeCell ref="BF33:BU33"/>
    <mergeCell ref="BV33:CK33"/>
    <mergeCell ref="CL33:DA33"/>
    <mergeCell ref="A34:G34"/>
    <mergeCell ref="H34:AO34"/>
    <mergeCell ref="AP34:BE34"/>
    <mergeCell ref="BF34:BU34"/>
    <mergeCell ref="BV34:CK34"/>
    <mergeCell ref="CL34:DA34"/>
    <mergeCell ref="A35:G35"/>
    <mergeCell ref="H35:AO35"/>
    <mergeCell ref="AP35:BE35"/>
    <mergeCell ref="BF35:BU35"/>
    <mergeCell ref="BV35:CK35"/>
    <mergeCell ref="CL35:DA35"/>
    <mergeCell ref="A36:G36"/>
    <mergeCell ref="H36:AO36"/>
    <mergeCell ref="AP36:BE36"/>
    <mergeCell ref="BF36:BU36"/>
    <mergeCell ref="BV36:CK36"/>
    <mergeCell ref="CL36:DA36"/>
    <mergeCell ref="A37:G37"/>
    <mergeCell ref="H37:AO37"/>
    <mergeCell ref="AP37:BE37"/>
    <mergeCell ref="BF37:BU37"/>
    <mergeCell ref="BV37:CK37"/>
    <mergeCell ref="CL37:DA37"/>
    <mergeCell ref="A38:G38"/>
    <mergeCell ref="H38:AO38"/>
    <mergeCell ref="AP38:BE38"/>
    <mergeCell ref="BF38:BU38"/>
    <mergeCell ref="BV38:CK38"/>
    <mergeCell ref="CL38:DA38"/>
    <mergeCell ref="BT43:CI43"/>
    <mergeCell ref="CJ43:DA43"/>
    <mergeCell ref="A39:G39"/>
    <mergeCell ref="H39:AO39"/>
    <mergeCell ref="AP39:BE39"/>
    <mergeCell ref="BF39:BU39"/>
    <mergeCell ref="BV39:CK39"/>
    <mergeCell ref="CL39:DA39"/>
    <mergeCell ref="A45:G45"/>
    <mergeCell ref="H45:BC45"/>
    <mergeCell ref="BD45:BS45"/>
    <mergeCell ref="BT45:CI45"/>
    <mergeCell ref="CJ45:DA45"/>
    <mergeCell ref="A41:DA41"/>
    <mergeCell ref="X42:DA42"/>
    <mergeCell ref="A43:G43"/>
    <mergeCell ref="H43:BC43"/>
    <mergeCell ref="BD43:BS43"/>
    <mergeCell ref="A46:G46"/>
    <mergeCell ref="H46:BC46"/>
    <mergeCell ref="BD46:BS46"/>
    <mergeCell ref="BT46:CI46"/>
    <mergeCell ref="CJ46:DA46"/>
    <mergeCell ref="A44:G44"/>
    <mergeCell ref="H44:BC44"/>
    <mergeCell ref="BD44:BS44"/>
    <mergeCell ref="BT44:CI44"/>
    <mergeCell ref="CJ44:DA44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B46"/>
  <sheetViews>
    <sheetView view="pageBreakPreview" zoomScaleSheetLayoutView="100" zoomScalePageLayoutView="0" workbookViewId="0" topLeftCell="A13">
      <selection activeCell="H15" sqref="H15:BV15"/>
    </sheetView>
  </sheetViews>
  <sheetFormatPr defaultColWidth="0.875" defaultRowHeight="12" customHeight="1"/>
  <cols>
    <col min="1" max="21" width="0.875" style="2" customWidth="1"/>
    <col min="22" max="22" width="1.875" style="2" customWidth="1"/>
    <col min="23" max="40" width="0.875" style="2" customWidth="1"/>
    <col min="41" max="41" width="2.25390625" style="2" customWidth="1"/>
    <col min="42" max="42" width="1.875" style="2" customWidth="1"/>
    <col min="43" max="104" width="0.875" style="2" customWidth="1"/>
    <col min="105" max="105" width="4.00390625" style="2" customWidth="1"/>
    <col min="106" max="131" width="0.875" style="2" customWidth="1"/>
    <col min="132" max="132" width="4.375" style="2" bestFit="1" customWidth="1"/>
    <col min="133" max="16384" width="0.875" style="2" customWidth="1"/>
  </cols>
  <sheetData>
    <row r="1" ht="3" customHeight="1"/>
    <row r="2" spans="1:105" s="6" customFormat="1" ht="27.75" customHeight="1">
      <c r="A2" s="69" t="s">
        <v>188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</row>
    <row r="3" spans="1:105" s="6" customFormat="1" ht="14.25">
      <c r="A3" s="6" t="s">
        <v>16</v>
      </c>
      <c r="X3" s="23" t="s">
        <v>174</v>
      </c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</row>
    <row r="4" spans="1:105" s="3" customFormat="1" ht="45" customHeight="1">
      <c r="A4" s="34" t="s">
        <v>0</v>
      </c>
      <c r="B4" s="37"/>
      <c r="C4" s="37"/>
      <c r="D4" s="37"/>
      <c r="E4" s="37"/>
      <c r="F4" s="38"/>
      <c r="G4" s="34" t="s">
        <v>26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8"/>
      <c r="AE4" s="34" t="s">
        <v>199</v>
      </c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8"/>
      <c r="BD4" s="34" t="s">
        <v>177</v>
      </c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8"/>
      <c r="BT4" s="34" t="s">
        <v>178</v>
      </c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8"/>
      <c r="CJ4" s="34" t="s">
        <v>202</v>
      </c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8"/>
    </row>
    <row r="5" spans="1:105" s="4" customFormat="1" ht="12.75">
      <c r="A5" s="20">
        <v>1</v>
      </c>
      <c r="B5" s="20"/>
      <c r="C5" s="20"/>
      <c r="D5" s="20"/>
      <c r="E5" s="20"/>
      <c r="F5" s="20"/>
      <c r="G5" s="20">
        <v>2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>
        <v>3</v>
      </c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>
        <v>4</v>
      </c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>
        <v>5</v>
      </c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>
        <v>6</v>
      </c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</row>
    <row r="6" spans="1:105" s="4" customFormat="1" ht="28.5" customHeight="1">
      <c r="A6" s="63">
        <v>1</v>
      </c>
      <c r="B6" s="64"/>
      <c r="C6" s="64"/>
      <c r="D6" s="64"/>
      <c r="E6" s="64"/>
      <c r="F6" s="65"/>
      <c r="G6" s="66" t="s">
        <v>176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8"/>
      <c r="AE6" s="63">
        <v>79.86</v>
      </c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5"/>
      <c r="BD6" s="63">
        <v>4</v>
      </c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5"/>
      <c r="BT6" s="63">
        <v>10</v>
      </c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5"/>
      <c r="CJ6" s="63">
        <f>AE6*9</f>
        <v>718.74</v>
      </c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5"/>
    </row>
    <row r="7" spans="1:105" s="5" customFormat="1" ht="22.5" customHeight="1">
      <c r="A7" s="15" t="s">
        <v>37</v>
      </c>
      <c r="B7" s="15"/>
      <c r="C7" s="15"/>
      <c r="D7" s="15"/>
      <c r="E7" s="15"/>
      <c r="F7" s="15"/>
      <c r="G7" s="21" t="s">
        <v>175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18">
        <v>207.45</v>
      </c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>
        <v>4</v>
      </c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>
        <v>10</v>
      </c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>
        <f>AE7*9</f>
        <v>1867.05</v>
      </c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5" customFormat="1" ht="15" customHeight="1">
      <c r="A8" s="15"/>
      <c r="B8" s="15"/>
      <c r="C8" s="15"/>
      <c r="D8" s="15"/>
      <c r="E8" s="15"/>
      <c r="F8" s="15"/>
      <c r="G8" s="16" t="s">
        <v>12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7"/>
      <c r="AE8" s="18" t="s">
        <v>13</v>
      </c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 t="s">
        <v>13</v>
      </c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 t="s">
        <v>13</v>
      </c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9">
        <f>CJ7+CJ6</f>
        <v>2585.79</v>
      </c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</row>
    <row r="9" spans="1:105" s="14" customFormat="1" ht="22.5" customHeight="1">
      <c r="A9" s="62" t="s">
        <v>185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</row>
    <row r="10" spans="1:105" s="6" customFormat="1" ht="14.25">
      <c r="A10" s="6" t="s">
        <v>16</v>
      </c>
      <c r="X10" s="23" t="s">
        <v>173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1" spans="1:105" ht="55.5" customHeight="1">
      <c r="A11" s="24" t="s">
        <v>0</v>
      </c>
      <c r="B11" s="25"/>
      <c r="C11" s="25"/>
      <c r="D11" s="25"/>
      <c r="E11" s="25"/>
      <c r="F11" s="26"/>
      <c r="G11" s="24" t="s">
        <v>79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6"/>
      <c r="BW11" s="24" t="s">
        <v>32</v>
      </c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6"/>
      <c r="CM11" s="24" t="s">
        <v>31</v>
      </c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s="1" customFormat="1" ht="12.75">
      <c r="A12" s="20">
        <v>1</v>
      </c>
      <c r="B12" s="20"/>
      <c r="C12" s="20"/>
      <c r="D12" s="20"/>
      <c r="E12" s="20"/>
      <c r="F12" s="20"/>
      <c r="G12" s="20">
        <v>2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>
        <v>3</v>
      </c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>
        <v>4</v>
      </c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ht="15" customHeight="1">
      <c r="A13" s="15" t="s">
        <v>33</v>
      </c>
      <c r="B13" s="15"/>
      <c r="C13" s="15"/>
      <c r="D13" s="15"/>
      <c r="E13" s="15"/>
      <c r="F13" s="15"/>
      <c r="G13" s="9"/>
      <c r="H13" s="44" t="s">
        <v>44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5"/>
      <c r="BW13" s="18" t="s">
        <v>13</v>
      </c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</row>
    <row r="14" spans="1:105" s="1" customFormat="1" ht="12.75">
      <c r="A14" s="46" t="s">
        <v>34</v>
      </c>
      <c r="B14" s="47"/>
      <c r="C14" s="47"/>
      <c r="D14" s="47"/>
      <c r="E14" s="47"/>
      <c r="F14" s="48"/>
      <c r="G14" s="11"/>
      <c r="H14" s="52" t="s">
        <v>2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3"/>
      <c r="BW14" s="54">
        <f>CJ8</f>
        <v>2585.79</v>
      </c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6"/>
      <c r="CM14" s="54">
        <f>BW14*22%</f>
        <v>568.8738</v>
      </c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6"/>
    </row>
    <row r="15" spans="1:105" s="1" customFormat="1" ht="12.75">
      <c r="A15" s="49"/>
      <c r="B15" s="50"/>
      <c r="C15" s="50"/>
      <c r="D15" s="50"/>
      <c r="E15" s="50"/>
      <c r="F15" s="51"/>
      <c r="G15" s="10"/>
      <c r="H15" s="60" t="s">
        <v>45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1"/>
      <c r="BW15" s="57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9"/>
      <c r="CM15" s="57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9"/>
    </row>
    <row r="16" spans="1:105" s="1" customFormat="1" ht="12.75" customHeight="1">
      <c r="A16" s="15" t="s">
        <v>35</v>
      </c>
      <c r="B16" s="15"/>
      <c r="C16" s="15"/>
      <c r="D16" s="15"/>
      <c r="E16" s="15"/>
      <c r="F16" s="15"/>
      <c r="G16" s="9"/>
      <c r="H16" s="42" t="s">
        <v>46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3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:105" s="1" customFormat="1" ht="1.5" customHeight="1" hidden="1">
      <c r="A17" s="15" t="s">
        <v>36</v>
      </c>
      <c r="B17" s="15"/>
      <c r="C17" s="15"/>
      <c r="D17" s="15"/>
      <c r="E17" s="15"/>
      <c r="F17" s="15"/>
      <c r="G17" s="9"/>
      <c r="H17" s="42" t="s">
        <v>47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3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:105" s="1" customFormat="1" ht="26.25" customHeight="1" hidden="1">
      <c r="A18" s="15" t="s">
        <v>37</v>
      </c>
      <c r="B18" s="15"/>
      <c r="C18" s="15"/>
      <c r="D18" s="15"/>
      <c r="E18" s="15"/>
      <c r="F18" s="15"/>
      <c r="G18" s="9"/>
      <c r="H18" s="44" t="s">
        <v>48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5"/>
      <c r="BW18" s="18" t="s">
        <v>13</v>
      </c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  <row r="19" spans="1:105" s="1" customFormat="1" ht="12.75">
      <c r="A19" s="46" t="s">
        <v>38</v>
      </c>
      <c r="B19" s="47"/>
      <c r="C19" s="47"/>
      <c r="D19" s="47"/>
      <c r="E19" s="47"/>
      <c r="F19" s="48"/>
      <c r="G19" s="11"/>
      <c r="H19" s="52" t="s">
        <v>2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3"/>
      <c r="BW19" s="54">
        <f>BW14</f>
        <v>2585.79</v>
      </c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6"/>
      <c r="CM19" s="54">
        <f>BW19*2.9%</f>
        <v>74.98791</v>
      </c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6"/>
    </row>
    <row r="20" spans="1:105" s="1" customFormat="1" ht="25.5" customHeight="1">
      <c r="A20" s="49"/>
      <c r="B20" s="50"/>
      <c r="C20" s="50"/>
      <c r="D20" s="50"/>
      <c r="E20" s="50"/>
      <c r="F20" s="51"/>
      <c r="G20" s="10"/>
      <c r="H20" s="60" t="s">
        <v>49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1"/>
      <c r="BW20" s="57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9"/>
      <c r="CM20" s="57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9"/>
    </row>
    <row r="21" spans="1:105" s="1" customFormat="1" ht="1.5" customHeight="1">
      <c r="A21" s="15" t="s">
        <v>39</v>
      </c>
      <c r="B21" s="15"/>
      <c r="C21" s="15"/>
      <c r="D21" s="15"/>
      <c r="E21" s="15"/>
      <c r="F21" s="15"/>
      <c r="G21" s="9"/>
      <c r="H21" s="42" t="s">
        <v>50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3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</row>
    <row r="22" spans="1:105" s="1" customFormat="1" ht="27" customHeight="1">
      <c r="A22" s="15" t="s">
        <v>40</v>
      </c>
      <c r="B22" s="15"/>
      <c r="C22" s="15"/>
      <c r="D22" s="15"/>
      <c r="E22" s="15"/>
      <c r="F22" s="15"/>
      <c r="G22" s="9"/>
      <c r="H22" s="42" t="s">
        <v>51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3"/>
      <c r="BW22" s="18">
        <f>BW19</f>
        <v>2585.79</v>
      </c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>
        <f>BW22*0.2%</f>
        <v>5.17158</v>
      </c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</row>
    <row r="23" spans="1:105" s="1" customFormat="1" ht="0.75" customHeight="1">
      <c r="A23" s="15" t="s">
        <v>41</v>
      </c>
      <c r="B23" s="15"/>
      <c r="C23" s="15"/>
      <c r="D23" s="15"/>
      <c r="E23" s="15"/>
      <c r="F23" s="15"/>
      <c r="G23" s="9"/>
      <c r="H23" s="42" t="s">
        <v>52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3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</row>
    <row r="24" spans="1:105" s="1" customFormat="1" ht="27" customHeight="1" hidden="1">
      <c r="A24" s="15" t="s">
        <v>42</v>
      </c>
      <c r="B24" s="15"/>
      <c r="C24" s="15"/>
      <c r="D24" s="15"/>
      <c r="E24" s="15"/>
      <c r="F24" s="15"/>
      <c r="G24" s="9"/>
      <c r="H24" s="42" t="s">
        <v>52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3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</row>
    <row r="25" spans="1:105" s="1" customFormat="1" ht="26.25" customHeight="1">
      <c r="A25" s="15" t="s">
        <v>43</v>
      </c>
      <c r="B25" s="15"/>
      <c r="C25" s="15"/>
      <c r="D25" s="15"/>
      <c r="E25" s="15"/>
      <c r="F25" s="15"/>
      <c r="G25" s="9"/>
      <c r="H25" s="44" t="s">
        <v>53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5"/>
      <c r="BW25" s="18">
        <f>BW22</f>
        <v>2585.79</v>
      </c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>
        <f>BW25*5.1%</f>
        <v>131.87528999999998</v>
      </c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</row>
    <row r="26" spans="1:105" s="1" customFormat="1" ht="13.5" customHeight="1">
      <c r="A26" s="15"/>
      <c r="B26" s="15"/>
      <c r="C26" s="15"/>
      <c r="D26" s="15"/>
      <c r="E26" s="15"/>
      <c r="F26" s="15"/>
      <c r="G26" s="27" t="s">
        <v>12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7"/>
      <c r="BW26" s="18" t="s">
        <v>13</v>
      </c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9">
        <f>CM25+CM22+CM19+CM14</f>
        <v>780.9085799999999</v>
      </c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</row>
    <row r="27" ht="3" customHeight="1" hidden="1"/>
    <row r="28" spans="1:105" s="8" customFormat="1" ht="46.5" customHeight="1" hidden="1">
      <c r="A28" s="39" t="s">
        <v>87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</row>
    <row r="29" ht="12" customHeight="1" hidden="1">
      <c r="EB29" s="2">
        <f>CM26+CL39+CJ8</f>
        <v>3392.61948</v>
      </c>
    </row>
    <row r="30" ht="10.5" customHeight="1" hidden="1"/>
    <row r="31" spans="1:105" s="6" customFormat="1" ht="14.25">
      <c r="A31" s="41" t="s">
        <v>186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</row>
    <row r="32" spans="1:132" s="6" customFormat="1" ht="14.25">
      <c r="A32" s="6" t="s">
        <v>16</v>
      </c>
      <c r="X32" s="23" t="s">
        <v>134</v>
      </c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EB32" s="6">
        <f>CM26+CL39+CJ8</f>
        <v>3392.61948</v>
      </c>
    </row>
    <row r="33" spans="1:105" s="3" customFormat="1" ht="45" customHeight="1">
      <c r="A33" s="34" t="s">
        <v>0</v>
      </c>
      <c r="B33" s="37"/>
      <c r="C33" s="37"/>
      <c r="D33" s="37"/>
      <c r="E33" s="37"/>
      <c r="F33" s="37"/>
      <c r="G33" s="38"/>
      <c r="H33" s="34" t="s">
        <v>56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8"/>
      <c r="AP33" s="34" t="s">
        <v>69</v>
      </c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8"/>
      <c r="BF33" s="34" t="s">
        <v>70</v>
      </c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8"/>
      <c r="BV33" s="34" t="s">
        <v>205</v>
      </c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8"/>
      <c r="CL33" s="34" t="s">
        <v>72</v>
      </c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8"/>
    </row>
    <row r="34" spans="1:105" s="4" customFormat="1" ht="12.75">
      <c r="A34" s="20">
        <v>1</v>
      </c>
      <c r="B34" s="20"/>
      <c r="C34" s="20"/>
      <c r="D34" s="20"/>
      <c r="E34" s="20"/>
      <c r="F34" s="20"/>
      <c r="G34" s="20"/>
      <c r="H34" s="20">
        <v>2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>
        <v>4</v>
      </c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>
        <v>5</v>
      </c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>
        <v>6</v>
      </c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>
        <v>6</v>
      </c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</row>
    <row r="35" spans="1:105" s="5" customFormat="1" ht="15" customHeight="1">
      <c r="A35" s="15" t="s">
        <v>33</v>
      </c>
      <c r="B35" s="15"/>
      <c r="C35" s="15"/>
      <c r="D35" s="15"/>
      <c r="E35" s="15"/>
      <c r="F35" s="15"/>
      <c r="G35" s="15"/>
      <c r="H35" s="21" t="s">
        <v>93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18">
        <v>0.18</v>
      </c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>
        <v>5.87</v>
      </c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>
        <v>1.05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>
        <f>BV35*9</f>
        <v>9.450000000000001</v>
      </c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</row>
    <row r="36" spans="1:105" s="5" customFormat="1" ht="15" customHeight="1">
      <c r="A36" s="34">
        <v>2</v>
      </c>
      <c r="B36" s="35"/>
      <c r="C36" s="35"/>
      <c r="D36" s="35"/>
      <c r="E36" s="35"/>
      <c r="F36" s="35"/>
      <c r="G36" s="36"/>
      <c r="H36" s="31" t="s">
        <v>94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3"/>
      <c r="AP36" s="34">
        <v>0.01</v>
      </c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30"/>
      <c r="BF36" s="34">
        <v>44.11</v>
      </c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30"/>
      <c r="BV36" s="34">
        <v>0.4411</v>
      </c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30"/>
      <c r="CL36" s="18">
        <f>BV36*9</f>
        <v>3.9699</v>
      </c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</row>
    <row r="37" spans="1:132" s="5" customFormat="1" ht="15" customHeight="1">
      <c r="A37" s="28" t="s">
        <v>43</v>
      </c>
      <c r="B37" s="29"/>
      <c r="C37" s="29"/>
      <c r="D37" s="29"/>
      <c r="E37" s="29"/>
      <c r="F37" s="29"/>
      <c r="G37" s="30"/>
      <c r="H37" s="31" t="s">
        <v>95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3"/>
      <c r="AP37" s="34">
        <v>0.01</v>
      </c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30"/>
      <c r="BF37" s="34">
        <v>45.9</v>
      </c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30"/>
      <c r="BV37" s="34">
        <v>0.459</v>
      </c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30"/>
      <c r="CL37" s="18">
        <f>BV37*9</f>
        <v>4.131</v>
      </c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EB37" s="5">
        <f>CJ46+CL39+CM26+CJ8</f>
        <v>32399.61948</v>
      </c>
    </row>
    <row r="38" spans="1:105" s="5" customFormat="1" ht="15" customHeight="1">
      <c r="A38" s="15" t="s">
        <v>108</v>
      </c>
      <c r="B38" s="15"/>
      <c r="C38" s="15"/>
      <c r="D38" s="15"/>
      <c r="E38" s="15"/>
      <c r="F38" s="15"/>
      <c r="G38" s="15"/>
      <c r="H38" s="21" t="s">
        <v>96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18">
        <v>0.0005</v>
      </c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>
        <v>1867.23</v>
      </c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>
        <v>0.93</v>
      </c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>
        <f>BV38*9</f>
        <v>8.370000000000001</v>
      </c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</row>
    <row r="39" spans="1:105" s="5" customFormat="1" ht="15" customHeight="1">
      <c r="A39" s="15"/>
      <c r="B39" s="15"/>
      <c r="C39" s="15"/>
      <c r="D39" s="15"/>
      <c r="E39" s="15"/>
      <c r="F39" s="15"/>
      <c r="G39" s="15"/>
      <c r="H39" s="27" t="s">
        <v>12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7"/>
      <c r="AP39" s="18" t="s">
        <v>13</v>
      </c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 t="s">
        <v>13</v>
      </c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>
        <f>BV35+BV36+BV37+BV38</f>
        <v>2.8801</v>
      </c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9">
        <f>CL38+CL37+CL36+CL35</f>
        <v>25.920900000000003</v>
      </c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</row>
    <row r="40" ht="1.5" customHeight="1"/>
    <row r="41" spans="1:105" s="6" customFormat="1" ht="14.25">
      <c r="A41" s="22" t="s">
        <v>187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</row>
    <row r="42" spans="1:105" s="6" customFormat="1" ht="14.25">
      <c r="A42" s="6" t="s">
        <v>16</v>
      </c>
      <c r="X42" s="23" t="s">
        <v>183</v>
      </c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</row>
    <row r="43" spans="1:105" s="3" customFormat="1" ht="45" customHeight="1">
      <c r="A43" s="24" t="s">
        <v>0</v>
      </c>
      <c r="B43" s="25"/>
      <c r="C43" s="25"/>
      <c r="D43" s="25"/>
      <c r="E43" s="25"/>
      <c r="F43" s="25"/>
      <c r="G43" s="26"/>
      <c r="H43" s="24" t="s">
        <v>56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6"/>
      <c r="BD43" s="24" t="s">
        <v>73</v>
      </c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6"/>
      <c r="BT43" s="24" t="s">
        <v>83</v>
      </c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6"/>
      <c r="CJ43" s="24" t="s">
        <v>84</v>
      </c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6"/>
    </row>
    <row r="44" spans="1:105" s="4" customFormat="1" ht="12.75">
      <c r="A44" s="20">
        <v>1</v>
      </c>
      <c r="B44" s="20"/>
      <c r="C44" s="20"/>
      <c r="D44" s="20"/>
      <c r="E44" s="20"/>
      <c r="F44" s="20"/>
      <c r="G44" s="20"/>
      <c r="H44" s="20">
        <v>2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>
        <v>4</v>
      </c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>
        <v>5</v>
      </c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>
        <v>6</v>
      </c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</row>
    <row r="45" spans="1:105" s="5" customFormat="1" ht="15" customHeight="1">
      <c r="A45" s="15" t="s">
        <v>33</v>
      </c>
      <c r="B45" s="15"/>
      <c r="C45" s="15"/>
      <c r="D45" s="15"/>
      <c r="E45" s="15"/>
      <c r="F45" s="15"/>
      <c r="G45" s="15"/>
      <c r="H45" s="21" t="s">
        <v>179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>
        <f>3223*9</f>
        <v>29007</v>
      </c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</row>
    <row r="46" spans="1:105" s="5" customFormat="1" ht="15" customHeight="1">
      <c r="A46" s="15"/>
      <c r="B46" s="15"/>
      <c r="C46" s="15"/>
      <c r="D46" s="15"/>
      <c r="E46" s="15"/>
      <c r="F46" s="15"/>
      <c r="G46" s="15"/>
      <c r="H46" s="16" t="s">
        <v>12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7"/>
      <c r="BD46" s="18" t="s">
        <v>13</v>
      </c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 t="s">
        <v>13</v>
      </c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9">
        <f>CJ45</f>
        <v>29007</v>
      </c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</row>
    <row r="47" ht="12" customHeight="1" hidden="1"/>
    <row r="48" ht="12" customHeight="1" hidden="1"/>
    <row r="49" ht="12" customHeight="1" hidden="1"/>
  </sheetData>
  <sheetProtection/>
  <mergeCells count="159">
    <mergeCell ref="A2:DA2"/>
    <mergeCell ref="X3:DA3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9:DA9"/>
    <mergeCell ref="X10:DA10"/>
    <mergeCell ref="A11:F11"/>
    <mergeCell ref="G11:BV11"/>
    <mergeCell ref="BW11:CL11"/>
    <mergeCell ref="CM11:DA11"/>
    <mergeCell ref="A12:F12"/>
    <mergeCell ref="G12:BV12"/>
    <mergeCell ref="BW12:CL12"/>
    <mergeCell ref="CM12:DA12"/>
    <mergeCell ref="A13:F13"/>
    <mergeCell ref="H13:BV13"/>
    <mergeCell ref="BW13:CL13"/>
    <mergeCell ref="CM13:DA13"/>
    <mergeCell ref="A14:F15"/>
    <mergeCell ref="H14:BV14"/>
    <mergeCell ref="BW14:CL15"/>
    <mergeCell ref="CM14:DA15"/>
    <mergeCell ref="H15:BV15"/>
    <mergeCell ref="A16:F16"/>
    <mergeCell ref="H16:BV16"/>
    <mergeCell ref="BW16:CL16"/>
    <mergeCell ref="CM16:DA16"/>
    <mergeCell ref="A17:F17"/>
    <mergeCell ref="H17:BV17"/>
    <mergeCell ref="BW17:CL17"/>
    <mergeCell ref="CM17:DA17"/>
    <mergeCell ref="A18:F18"/>
    <mergeCell ref="H18:BV18"/>
    <mergeCell ref="BW18:CL18"/>
    <mergeCell ref="CM18:DA18"/>
    <mergeCell ref="A19:F20"/>
    <mergeCell ref="H19:BV19"/>
    <mergeCell ref="BW19:CL20"/>
    <mergeCell ref="CM19:DA20"/>
    <mergeCell ref="H20:BV20"/>
    <mergeCell ref="A21:F21"/>
    <mergeCell ref="H21:BV21"/>
    <mergeCell ref="BW21:CL21"/>
    <mergeCell ref="CM21:DA21"/>
    <mergeCell ref="A22:F22"/>
    <mergeCell ref="H22:BV22"/>
    <mergeCell ref="BW22:CL22"/>
    <mergeCell ref="CM22:DA22"/>
    <mergeCell ref="A23:F23"/>
    <mergeCell ref="H23:BV23"/>
    <mergeCell ref="BW23:CL23"/>
    <mergeCell ref="CM23:DA23"/>
    <mergeCell ref="A24:F24"/>
    <mergeCell ref="H24:BV24"/>
    <mergeCell ref="BW24:CL24"/>
    <mergeCell ref="CM24:DA24"/>
    <mergeCell ref="A25:F25"/>
    <mergeCell ref="H25:BV25"/>
    <mergeCell ref="BW25:CL25"/>
    <mergeCell ref="CM25:DA25"/>
    <mergeCell ref="A26:F26"/>
    <mergeCell ref="G26:BV26"/>
    <mergeCell ref="BW26:CL26"/>
    <mergeCell ref="CM26:DA26"/>
    <mergeCell ref="A28:DA28"/>
    <mergeCell ref="A31:DA31"/>
    <mergeCell ref="X32:DA32"/>
    <mergeCell ref="A33:G33"/>
    <mergeCell ref="H33:AO33"/>
    <mergeCell ref="AP33:BE33"/>
    <mergeCell ref="BF33:BU33"/>
    <mergeCell ref="BV33:CK33"/>
    <mergeCell ref="CL33:DA33"/>
    <mergeCell ref="A34:G34"/>
    <mergeCell ref="H34:AO34"/>
    <mergeCell ref="AP34:BE34"/>
    <mergeCell ref="BF34:BU34"/>
    <mergeCell ref="BV34:CK34"/>
    <mergeCell ref="CL34:DA34"/>
    <mergeCell ref="A35:G35"/>
    <mergeCell ref="H35:AO35"/>
    <mergeCell ref="AP35:BE35"/>
    <mergeCell ref="BF35:BU35"/>
    <mergeCell ref="BV35:CK35"/>
    <mergeCell ref="CL35:DA35"/>
    <mergeCell ref="A36:G36"/>
    <mergeCell ref="H36:AO36"/>
    <mergeCell ref="AP36:BE36"/>
    <mergeCell ref="BF36:BU36"/>
    <mergeCell ref="BV36:CK36"/>
    <mergeCell ref="CL36:DA36"/>
    <mergeCell ref="A37:G37"/>
    <mergeCell ref="H37:AO37"/>
    <mergeCell ref="AP37:BE37"/>
    <mergeCell ref="BF37:BU37"/>
    <mergeCell ref="BV37:CK37"/>
    <mergeCell ref="CL37:DA37"/>
    <mergeCell ref="A38:G38"/>
    <mergeCell ref="H38:AO38"/>
    <mergeCell ref="AP38:BE38"/>
    <mergeCell ref="BF38:BU38"/>
    <mergeCell ref="BV38:CK38"/>
    <mergeCell ref="CL38:DA38"/>
    <mergeCell ref="BT43:CI43"/>
    <mergeCell ref="CJ43:DA43"/>
    <mergeCell ref="A39:G39"/>
    <mergeCell ref="H39:AO39"/>
    <mergeCell ref="AP39:BE39"/>
    <mergeCell ref="BF39:BU39"/>
    <mergeCell ref="BV39:CK39"/>
    <mergeCell ref="CL39:DA39"/>
    <mergeCell ref="A45:G45"/>
    <mergeCell ref="H45:BC45"/>
    <mergeCell ref="BD45:BS45"/>
    <mergeCell ref="BT45:CI45"/>
    <mergeCell ref="CJ45:DA45"/>
    <mergeCell ref="A41:DA41"/>
    <mergeCell ref="X42:DA42"/>
    <mergeCell ref="A43:G43"/>
    <mergeCell ref="H43:BC43"/>
    <mergeCell ref="BD43:BS43"/>
    <mergeCell ref="A46:G46"/>
    <mergeCell ref="H46:BC46"/>
    <mergeCell ref="BD46:BS46"/>
    <mergeCell ref="BT46:CI46"/>
    <mergeCell ref="CJ46:DA46"/>
    <mergeCell ref="A44:G44"/>
    <mergeCell ref="H44:BC44"/>
    <mergeCell ref="BD44:BS44"/>
    <mergeCell ref="BT44:CI44"/>
    <mergeCell ref="CJ44:DA44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B46"/>
  <sheetViews>
    <sheetView view="pageBreakPreview" zoomScaleSheetLayoutView="100" zoomScalePageLayoutView="0" workbookViewId="0" topLeftCell="A1">
      <selection activeCell="CJ45" sqref="CJ45:DA45"/>
    </sheetView>
  </sheetViews>
  <sheetFormatPr defaultColWidth="0.875" defaultRowHeight="12" customHeight="1"/>
  <cols>
    <col min="1" max="21" width="0.875" style="2" customWidth="1"/>
    <col min="22" max="22" width="1.875" style="2" customWidth="1"/>
    <col min="23" max="40" width="0.875" style="2" customWidth="1"/>
    <col min="41" max="41" width="2.25390625" style="2" customWidth="1"/>
    <col min="42" max="42" width="1.875" style="2" customWidth="1"/>
    <col min="43" max="104" width="0.875" style="2" customWidth="1"/>
    <col min="105" max="105" width="4.00390625" style="2" customWidth="1"/>
    <col min="106" max="131" width="0.875" style="2" customWidth="1"/>
    <col min="132" max="132" width="4.375" style="2" bestFit="1" customWidth="1"/>
    <col min="133" max="16384" width="0.875" style="2" customWidth="1"/>
  </cols>
  <sheetData>
    <row r="1" ht="3" customHeight="1"/>
    <row r="2" spans="1:105" s="6" customFormat="1" ht="27.75" customHeight="1">
      <c r="A2" s="69" t="s">
        <v>184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</row>
    <row r="3" spans="1:105" s="6" customFormat="1" ht="14.25">
      <c r="A3" s="6" t="s">
        <v>16</v>
      </c>
      <c r="X3" s="23" t="s">
        <v>174</v>
      </c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</row>
    <row r="4" spans="1:105" s="3" customFormat="1" ht="45" customHeight="1">
      <c r="A4" s="34" t="s">
        <v>0</v>
      </c>
      <c r="B4" s="37"/>
      <c r="C4" s="37"/>
      <c r="D4" s="37"/>
      <c r="E4" s="37"/>
      <c r="F4" s="38"/>
      <c r="G4" s="34" t="s">
        <v>26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8"/>
      <c r="AE4" s="34" t="s">
        <v>199</v>
      </c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8"/>
      <c r="BD4" s="34" t="s">
        <v>177</v>
      </c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8"/>
      <c r="BT4" s="34" t="s">
        <v>178</v>
      </c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8"/>
      <c r="CJ4" s="34" t="s">
        <v>3</v>
      </c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8"/>
    </row>
    <row r="5" spans="1:105" s="4" customFormat="1" ht="12.75">
      <c r="A5" s="20">
        <v>1</v>
      </c>
      <c r="B5" s="20"/>
      <c r="C5" s="20"/>
      <c r="D5" s="20"/>
      <c r="E5" s="20"/>
      <c r="F5" s="20"/>
      <c r="G5" s="20">
        <v>2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>
        <v>3</v>
      </c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>
        <v>4</v>
      </c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>
        <v>5</v>
      </c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>
        <v>6</v>
      </c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</row>
    <row r="6" spans="1:105" s="4" customFormat="1" ht="28.5" customHeight="1">
      <c r="A6" s="63">
        <v>1</v>
      </c>
      <c r="B6" s="64"/>
      <c r="C6" s="64"/>
      <c r="D6" s="64"/>
      <c r="E6" s="64"/>
      <c r="F6" s="65"/>
      <c r="G6" s="66" t="s">
        <v>176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8"/>
      <c r="AE6" s="63">
        <v>79.86</v>
      </c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5"/>
      <c r="BD6" s="63">
        <v>4</v>
      </c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5"/>
      <c r="BT6" s="63">
        <v>10</v>
      </c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5"/>
      <c r="CJ6" s="63">
        <v>718.74</v>
      </c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5"/>
    </row>
    <row r="7" spans="1:105" s="5" customFormat="1" ht="22.5" customHeight="1">
      <c r="A7" s="15" t="s">
        <v>37</v>
      </c>
      <c r="B7" s="15"/>
      <c r="C7" s="15"/>
      <c r="D7" s="15"/>
      <c r="E7" s="15"/>
      <c r="F7" s="15"/>
      <c r="G7" s="21" t="s">
        <v>175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18">
        <v>207.45</v>
      </c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>
        <v>4</v>
      </c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>
        <v>10</v>
      </c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>
        <v>1867.05</v>
      </c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5" customFormat="1" ht="15" customHeight="1">
      <c r="A8" s="15"/>
      <c r="B8" s="15"/>
      <c r="C8" s="15"/>
      <c r="D8" s="15"/>
      <c r="E8" s="15"/>
      <c r="F8" s="15"/>
      <c r="G8" s="16" t="s">
        <v>12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7"/>
      <c r="AE8" s="18" t="s">
        <v>13</v>
      </c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 t="s">
        <v>13</v>
      </c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 t="s">
        <v>13</v>
      </c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9">
        <f>CJ7+CJ6</f>
        <v>2585.79</v>
      </c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</row>
    <row r="9" spans="1:105" s="14" customFormat="1" ht="22.5" customHeight="1">
      <c r="A9" s="62" t="s">
        <v>185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</row>
    <row r="10" spans="1:105" s="6" customFormat="1" ht="14.25">
      <c r="A10" s="6" t="s">
        <v>16</v>
      </c>
      <c r="X10" s="23" t="s">
        <v>173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1" spans="1:105" ht="55.5" customHeight="1">
      <c r="A11" s="24" t="s">
        <v>0</v>
      </c>
      <c r="B11" s="25"/>
      <c r="C11" s="25"/>
      <c r="D11" s="25"/>
      <c r="E11" s="25"/>
      <c r="F11" s="26"/>
      <c r="G11" s="24" t="s">
        <v>79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6"/>
      <c r="BW11" s="24" t="s">
        <v>32</v>
      </c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6"/>
      <c r="CM11" s="24" t="s">
        <v>31</v>
      </c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s="1" customFormat="1" ht="12.75">
      <c r="A12" s="20">
        <v>1</v>
      </c>
      <c r="B12" s="20"/>
      <c r="C12" s="20"/>
      <c r="D12" s="20"/>
      <c r="E12" s="20"/>
      <c r="F12" s="20"/>
      <c r="G12" s="20">
        <v>2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>
        <v>3</v>
      </c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>
        <v>4</v>
      </c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ht="15" customHeight="1">
      <c r="A13" s="15" t="s">
        <v>33</v>
      </c>
      <c r="B13" s="15"/>
      <c r="C13" s="15"/>
      <c r="D13" s="15"/>
      <c r="E13" s="15"/>
      <c r="F13" s="15"/>
      <c r="G13" s="9"/>
      <c r="H13" s="44" t="s">
        <v>44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5"/>
      <c r="BW13" s="18" t="s">
        <v>13</v>
      </c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</row>
    <row r="14" spans="1:105" s="1" customFormat="1" ht="12.75">
      <c r="A14" s="46" t="s">
        <v>34</v>
      </c>
      <c r="B14" s="47"/>
      <c r="C14" s="47"/>
      <c r="D14" s="47"/>
      <c r="E14" s="47"/>
      <c r="F14" s="48"/>
      <c r="G14" s="11"/>
      <c r="H14" s="52" t="s">
        <v>2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3"/>
      <c r="BW14" s="54">
        <f>CJ8</f>
        <v>2585.79</v>
      </c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6"/>
      <c r="CM14" s="54">
        <f>BW14*22%</f>
        <v>568.8738</v>
      </c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6"/>
    </row>
    <row r="15" spans="1:105" s="1" customFormat="1" ht="12.75">
      <c r="A15" s="49"/>
      <c r="B15" s="50"/>
      <c r="C15" s="50"/>
      <c r="D15" s="50"/>
      <c r="E15" s="50"/>
      <c r="F15" s="51"/>
      <c r="G15" s="10"/>
      <c r="H15" s="60" t="s">
        <v>45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1"/>
      <c r="BW15" s="57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9"/>
      <c r="CM15" s="57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9"/>
    </row>
    <row r="16" spans="1:105" s="1" customFormat="1" ht="12.75" customHeight="1">
      <c r="A16" s="15" t="s">
        <v>35</v>
      </c>
      <c r="B16" s="15"/>
      <c r="C16" s="15"/>
      <c r="D16" s="15"/>
      <c r="E16" s="15"/>
      <c r="F16" s="15"/>
      <c r="G16" s="9"/>
      <c r="H16" s="42" t="s">
        <v>46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3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:105" s="1" customFormat="1" ht="1.5" customHeight="1" hidden="1">
      <c r="A17" s="15" t="s">
        <v>36</v>
      </c>
      <c r="B17" s="15"/>
      <c r="C17" s="15"/>
      <c r="D17" s="15"/>
      <c r="E17" s="15"/>
      <c r="F17" s="15"/>
      <c r="G17" s="9"/>
      <c r="H17" s="42" t="s">
        <v>47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3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:105" s="1" customFormat="1" ht="26.25" customHeight="1" hidden="1">
      <c r="A18" s="15" t="s">
        <v>37</v>
      </c>
      <c r="B18" s="15"/>
      <c r="C18" s="15"/>
      <c r="D18" s="15"/>
      <c r="E18" s="15"/>
      <c r="F18" s="15"/>
      <c r="G18" s="9"/>
      <c r="H18" s="44" t="s">
        <v>48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5"/>
      <c r="BW18" s="18" t="s">
        <v>13</v>
      </c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  <row r="19" spans="1:105" s="1" customFormat="1" ht="12.75">
      <c r="A19" s="46" t="s">
        <v>38</v>
      </c>
      <c r="B19" s="47"/>
      <c r="C19" s="47"/>
      <c r="D19" s="47"/>
      <c r="E19" s="47"/>
      <c r="F19" s="48"/>
      <c r="G19" s="11"/>
      <c r="H19" s="52" t="s">
        <v>2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3"/>
      <c r="BW19" s="54">
        <f>BW14</f>
        <v>2585.79</v>
      </c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6"/>
      <c r="CM19" s="54">
        <f>BW19*2.9%</f>
        <v>74.98791</v>
      </c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6"/>
    </row>
    <row r="20" spans="1:105" s="1" customFormat="1" ht="25.5" customHeight="1">
      <c r="A20" s="49"/>
      <c r="B20" s="50"/>
      <c r="C20" s="50"/>
      <c r="D20" s="50"/>
      <c r="E20" s="50"/>
      <c r="F20" s="51"/>
      <c r="G20" s="10"/>
      <c r="H20" s="60" t="s">
        <v>49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1"/>
      <c r="BW20" s="57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9"/>
      <c r="CM20" s="57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9"/>
    </row>
    <row r="21" spans="1:105" s="1" customFormat="1" ht="26.25" customHeight="1">
      <c r="A21" s="15" t="s">
        <v>39</v>
      </c>
      <c r="B21" s="15"/>
      <c r="C21" s="15"/>
      <c r="D21" s="15"/>
      <c r="E21" s="15"/>
      <c r="F21" s="15"/>
      <c r="G21" s="9"/>
      <c r="H21" s="42" t="s">
        <v>50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3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</row>
    <row r="22" spans="1:105" s="1" customFormat="1" ht="27" customHeight="1">
      <c r="A22" s="15" t="s">
        <v>40</v>
      </c>
      <c r="B22" s="15"/>
      <c r="C22" s="15"/>
      <c r="D22" s="15"/>
      <c r="E22" s="15"/>
      <c r="F22" s="15"/>
      <c r="G22" s="9"/>
      <c r="H22" s="42" t="s">
        <v>51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3"/>
      <c r="BW22" s="18">
        <f>BW19</f>
        <v>2585.79</v>
      </c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>
        <f>BW22*0.2%</f>
        <v>5.17158</v>
      </c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</row>
    <row r="23" spans="1:105" s="1" customFormat="1" ht="0.75" customHeight="1">
      <c r="A23" s="15" t="s">
        <v>41</v>
      </c>
      <c r="B23" s="15"/>
      <c r="C23" s="15"/>
      <c r="D23" s="15"/>
      <c r="E23" s="15"/>
      <c r="F23" s="15"/>
      <c r="G23" s="9"/>
      <c r="H23" s="42" t="s">
        <v>52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3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</row>
    <row r="24" spans="1:105" s="1" customFormat="1" ht="27" customHeight="1" hidden="1">
      <c r="A24" s="15" t="s">
        <v>42</v>
      </c>
      <c r="B24" s="15"/>
      <c r="C24" s="15"/>
      <c r="D24" s="15"/>
      <c r="E24" s="15"/>
      <c r="F24" s="15"/>
      <c r="G24" s="9"/>
      <c r="H24" s="42" t="s">
        <v>52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3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</row>
    <row r="25" spans="1:105" s="1" customFormat="1" ht="26.25" customHeight="1">
      <c r="A25" s="15" t="s">
        <v>43</v>
      </c>
      <c r="B25" s="15"/>
      <c r="C25" s="15"/>
      <c r="D25" s="15"/>
      <c r="E25" s="15"/>
      <c r="F25" s="15"/>
      <c r="G25" s="9"/>
      <c r="H25" s="44" t="s">
        <v>53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5"/>
      <c r="BW25" s="18">
        <f>BW22</f>
        <v>2585.79</v>
      </c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>
        <f>BW25*5.1%</f>
        <v>131.87528999999998</v>
      </c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</row>
    <row r="26" spans="1:105" s="1" customFormat="1" ht="13.5" customHeight="1">
      <c r="A26" s="15"/>
      <c r="B26" s="15"/>
      <c r="C26" s="15"/>
      <c r="D26" s="15"/>
      <c r="E26" s="15"/>
      <c r="F26" s="15"/>
      <c r="G26" s="27" t="s">
        <v>12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7"/>
      <c r="BW26" s="18" t="s">
        <v>13</v>
      </c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9">
        <f>CM25+CM22+CM19+CM14</f>
        <v>780.9085799999999</v>
      </c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</row>
    <row r="27" ht="3" customHeight="1" hidden="1"/>
    <row r="28" spans="1:105" s="8" customFormat="1" ht="46.5" customHeight="1" hidden="1">
      <c r="A28" s="39" t="s">
        <v>87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</row>
    <row r="29" ht="12" customHeight="1" hidden="1">
      <c r="EB29" s="2">
        <f>CM26+CL39+CJ8</f>
        <v>3392.61948</v>
      </c>
    </row>
    <row r="30" ht="10.5" customHeight="1" hidden="1"/>
    <row r="31" spans="1:105" s="6" customFormat="1" ht="14.25">
      <c r="A31" s="41" t="s">
        <v>186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</row>
    <row r="32" spans="1:105" s="6" customFormat="1" ht="14.25">
      <c r="A32" s="6" t="s">
        <v>16</v>
      </c>
      <c r="X32" s="23" t="s">
        <v>134</v>
      </c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</row>
    <row r="33" spans="1:105" s="3" customFormat="1" ht="45" customHeight="1">
      <c r="A33" s="34" t="s">
        <v>0</v>
      </c>
      <c r="B33" s="37"/>
      <c r="C33" s="37"/>
      <c r="D33" s="37"/>
      <c r="E33" s="37"/>
      <c r="F33" s="37"/>
      <c r="G33" s="38"/>
      <c r="H33" s="34" t="s">
        <v>56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8"/>
      <c r="AP33" s="34" t="s">
        <v>69</v>
      </c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8"/>
      <c r="BF33" s="34" t="s">
        <v>70</v>
      </c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8"/>
      <c r="BV33" s="34" t="s">
        <v>203</v>
      </c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8"/>
      <c r="CL33" s="34" t="s">
        <v>204</v>
      </c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8"/>
    </row>
    <row r="34" spans="1:105" s="4" customFormat="1" ht="12.75">
      <c r="A34" s="20">
        <v>1</v>
      </c>
      <c r="B34" s="20"/>
      <c r="C34" s="20"/>
      <c r="D34" s="20"/>
      <c r="E34" s="20"/>
      <c r="F34" s="20"/>
      <c r="G34" s="20"/>
      <c r="H34" s="20">
        <v>2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>
        <v>4</v>
      </c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>
        <v>5</v>
      </c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>
        <v>6</v>
      </c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>
        <v>6</v>
      </c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</row>
    <row r="35" spans="1:105" s="5" customFormat="1" ht="15" customHeight="1">
      <c r="A35" s="15" t="s">
        <v>33</v>
      </c>
      <c r="B35" s="15"/>
      <c r="C35" s="15"/>
      <c r="D35" s="15"/>
      <c r="E35" s="15"/>
      <c r="F35" s="15"/>
      <c r="G35" s="15"/>
      <c r="H35" s="21" t="s">
        <v>93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18">
        <v>0.18</v>
      </c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>
        <v>5.87</v>
      </c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>
        <v>1.05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>
        <f>BV35*9</f>
        <v>9.450000000000001</v>
      </c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</row>
    <row r="36" spans="1:105" s="5" customFormat="1" ht="15" customHeight="1">
      <c r="A36" s="34">
        <v>2</v>
      </c>
      <c r="B36" s="35"/>
      <c r="C36" s="35"/>
      <c r="D36" s="35"/>
      <c r="E36" s="35"/>
      <c r="F36" s="35"/>
      <c r="G36" s="36"/>
      <c r="H36" s="31" t="s">
        <v>94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3"/>
      <c r="AP36" s="34">
        <v>0.01</v>
      </c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30"/>
      <c r="BF36" s="34">
        <v>44.11</v>
      </c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30"/>
      <c r="BV36" s="34">
        <v>0.4411</v>
      </c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30"/>
      <c r="CL36" s="18">
        <f>BV36*9</f>
        <v>3.9699</v>
      </c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</row>
    <row r="37" spans="1:132" s="5" customFormat="1" ht="15" customHeight="1">
      <c r="A37" s="28" t="s">
        <v>43</v>
      </c>
      <c r="B37" s="29"/>
      <c r="C37" s="29"/>
      <c r="D37" s="29"/>
      <c r="E37" s="29"/>
      <c r="F37" s="29"/>
      <c r="G37" s="30"/>
      <c r="H37" s="31" t="s">
        <v>95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3"/>
      <c r="AP37" s="34">
        <v>0.01</v>
      </c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30"/>
      <c r="BF37" s="34">
        <v>45.9</v>
      </c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30"/>
      <c r="BV37" s="34">
        <v>0.459</v>
      </c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30"/>
      <c r="CL37" s="18">
        <f>BV37*9</f>
        <v>4.131</v>
      </c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EB37" s="5">
        <f>CJ46+CL39+CM26+CJ8</f>
        <v>32039.61948</v>
      </c>
    </row>
    <row r="38" spans="1:105" s="5" customFormat="1" ht="15" customHeight="1">
      <c r="A38" s="15" t="s">
        <v>108</v>
      </c>
      <c r="B38" s="15"/>
      <c r="C38" s="15"/>
      <c r="D38" s="15"/>
      <c r="E38" s="15"/>
      <c r="F38" s="15"/>
      <c r="G38" s="15"/>
      <c r="H38" s="21" t="s">
        <v>96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18">
        <v>0.0005</v>
      </c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>
        <v>1867.23</v>
      </c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>
        <v>0.93</v>
      </c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>
        <f>BV38*9</f>
        <v>8.370000000000001</v>
      </c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</row>
    <row r="39" spans="1:105" s="5" customFormat="1" ht="15" customHeight="1">
      <c r="A39" s="15"/>
      <c r="B39" s="15"/>
      <c r="C39" s="15"/>
      <c r="D39" s="15"/>
      <c r="E39" s="15"/>
      <c r="F39" s="15"/>
      <c r="G39" s="15"/>
      <c r="H39" s="27" t="s">
        <v>12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7"/>
      <c r="AP39" s="18" t="s">
        <v>13</v>
      </c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 t="s">
        <v>13</v>
      </c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>
        <f>BV38+BV37+BV36+BV35</f>
        <v>2.8801</v>
      </c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9">
        <f>BV39*9</f>
        <v>25.9209</v>
      </c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</row>
    <row r="40" ht="1.5" customHeight="1"/>
    <row r="41" spans="1:105" s="6" customFormat="1" ht="14.25">
      <c r="A41" s="22" t="s">
        <v>187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</row>
    <row r="42" spans="1:105" s="6" customFormat="1" ht="14.25">
      <c r="A42" s="6" t="s">
        <v>16</v>
      </c>
      <c r="X42" s="23" t="s">
        <v>183</v>
      </c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</row>
    <row r="43" spans="1:105" s="3" customFormat="1" ht="45" customHeight="1">
      <c r="A43" s="24" t="s">
        <v>0</v>
      </c>
      <c r="B43" s="25"/>
      <c r="C43" s="25"/>
      <c r="D43" s="25"/>
      <c r="E43" s="25"/>
      <c r="F43" s="25"/>
      <c r="G43" s="26"/>
      <c r="H43" s="24" t="s">
        <v>56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6"/>
      <c r="BD43" s="24" t="s">
        <v>73</v>
      </c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6"/>
      <c r="BT43" s="24" t="s">
        <v>83</v>
      </c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6"/>
      <c r="CJ43" s="24" t="s">
        <v>84</v>
      </c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6"/>
    </row>
    <row r="44" spans="1:105" s="4" customFormat="1" ht="12.75">
      <c r="A44" s="20">
        <v>1</v>
      </c>
      <c r="B44" s="20"/>
      <c r="C44" s="20"/>
      <c r="D44" s="20"/>
      <c r="E44" s="20"/>
      <c r="F44" s="20"/>
      <c r="G44" s="20"/>
      <c r="H44" s="20">
        <v>2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>
        <v>4</v>
      </c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>
        <v>5</v>
      </c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>
        <v>6</v>
      </c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</row>
    <row r="45" spans="1:105" s="5" customFormat="1" ht="15" customHeight="1">
      <c r="A45" s="15" t="s">
        <v>33</v>
      </c>
      <c r="B45" s="15"/>
      <c r="C45" s="15"/>
      <c r="D45" s="15"/>
      <c r="E45" s="15"/>
      <c r="F45" s="15"/>
      <c r="G45" s="15"/>
      <c r="H45" s="21" t="s">
        <v>179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>
        <f>3183*9</f>
        <v>28647</v>
      </c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</row>
    <row r="46" spans="1:105" s="5" customFormat="1" ht="15" customHeight="1">
      <c r="A46" s="15"/>
      <c r="B46" s="15"/>
      <c r="C46" s="15"/>
      <c r="D46" s="15"/>
      <c r="E46" s="15"/>
      <c r="F46" s="15"/>
      <c r="G46" s="15"/>
      <c r="H46" s="16" t="s">
        <v>12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7"/>
      <c r="BD46" s="18" t="s">
        <v>13</v>
      </c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 t="s">
        <v>13</v>
      </c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9">
        <f>CJ45</f>
        <v>28647</v>
      </c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</row>
    <row r="47" ht="12" customHeight="1" hidden="1"/>
    <row r="48" ht="12" customHeight="1" hidden="1"/>
    <row r="49" ht="12" customHeight="1" hidden="1"/>
  </sheetData>
  <sheetProtection/>
  <mergeCells count="159">
    <mergeCell ref="A2:DA2"/>
    <mergeCell ref="X3:DA3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9:DA9"/>
    <mergeCell ref="X10:DA10"/>
    <mergeCell ref="A11:F11"/>
    <mergeCell ref="G11:BV11"/>
    <mergeCell ref="BW11:CL11"/>
    <mergeCell ref="CM11:DA11"/>
    <mergeCell ref="A12:F12"/>
    <mergeCell ref="G12:BV12"/>
    <mergeCell ref="BW12:CL12"/>
    <mergeCell ref="CM12:DA12"/>
    <mergeCell ref="A13:F13"/>
    <mergeCell ref="H13:BV13"/>
    <mergeCell ref="BW13:CL13"/>
    <mergeCell ref="CM13:DA13"/>
    <mergeCell ref="A14:F15"/>
    <mergeCell ref="H14:BV14"/>
    <mergeCell ref="BW14:CL15"/>
    <mergeCell ref="CM14:DA15"/>
    <mergeCell ref="H15:BV15"/>
    <mergeCell ref="A16:F16"/>
    <mergeCell ref="H16:BV16"/>
    <mergeCell ref="BW16:CL16"/>
    <mergeCell ref="CM16:DA16"/>
    <mergeCell ref="A17:F17"/>
    <mergeCell ref="H17:BV17"/>
    <mergeCell ref="BW17:CL17"/>
    <mergeCell ref="CM17:DA17"/>
    <mergeCell ref="A18:F18"/>
    <mergeCell ref="H18:BV18"/>
    <mergeCell ref="BW18:CL18"/>
    <mergeCell ref="CM18:DA18"/>
    <mergeCell ref="A19:F20"/>
    <mergeCell ref="H19:BV19"/>
    <mergeCell ref="BW19:CL20"/>
    <mergeCell ref="CM19:DA20"/>
    <mergeCell ref="H20:BV20"/>
    <mergeCell ref="A21:F21"/>
    <mergeCell ref="H21:BV21"/>
    <mergeCell ref="BW21:CL21"/>
    <mergeCell ref="CM21:DA21"/>
    <mergeCell ref="A22:F22"/>
    <mergeCell ref="H22:BV22"/>
    <mergeCell ref="BW22:CL22"/>
    <mergeCell ref="CM22:DA22"/>
    <mergeCell ref="A23:F23"/>
    <mergeCell ref="H23:BV23"/>
    <mergeCell ref="BW23:CL23"/>
    <mergeCell ref="CM23:DA23"/>
    <mergeCell ref="A24:F24"/>
    <mergeCell ref="H24:BV24"/>
    <mergeCell ref="BW24:CL24"/>
    <mergeCell ref="CM24:DA24"/>
    <mergeCell ref="A25:F25"/>
    <mergeCell ref="H25:BV25"/>
    <mergeCell ref="BW25:CL25"/>
    <mergeCell ref="CM25:DA25"/>
    <mergeCell ref="A26:F26"/>
    <mergeCell ref="G26:BV26"/>
    <mergeCell ref="BW26:CL26"/>
    <mergeCell ref="CM26:DA26"/>
    <mergeCell ref="A28:DA28"/>
    <mergeCell ref="A31:DA31"/>
    <mergeCell ref="X32:DA32"/>
    <mergeCell ref="A33:G33"/>
    <mergeCell ref="H33:AO33"/>
    <mergeCell ref="AP33:BE33"/>
    <mergeCell ref="BF33:BU33"/>
    <mergeCell ref="BV33:CK33"/>
    <mergeCell ref="CL33:DA33"/>
    <mergeCell ref="A34:G34"/>
    <mergeCell ref="H34:AO34"/>
    <mergeCell ref="AP34:BE34"/>
    <mergeCell ref="BF34:BU34"/>
    <mergeCell ref="BV34:CK34"/>
    <mergeCell ref="CL34:DA34"/>
    <mergeCell ref="A35:G35"/>
    <mergeCell ref="H35:AO35"/>
    <mergeCell ref="AP35:BE35"/>
    <mergeCell ref="BF35:BU35"/>
    <mergeCell ref="BV35:CK35"/>
    <mergeCell ref="CL35:DA35"/>
    <mergeCell ref="A36:G36"/>
    <mergeCell ref="H36:AO36"/>
    <mergeCell ref="AP36:BE36"/>
    <mergeCell ref="BF36:BU36"/>
    <mergeCell ref="BV36:CK36"/>
    <mergeCell ref="CL36:DA36"/>
    <mergeCell ref="A37:G37"/>
    <mergeCell ref="H37:AO37"/>
    <mergeCell ref="AP37:BE37"/>
    <mergeCell ref="BF37:BU37"/>
    <mergeCell ref="BV37:CK37"/>
    <mergeCell ref="CL37:DA37"/>
    <mergeCell ref="A38:G38"/>
    <mergeCell ref="H38:AO38"/>
    <mergeCell ref="AP38:BE38"/>
    <mergeCell ref="BF38:BU38"/>
    <mergeCell ref="BV38:CK38"/>
    <mergeCell ref="CL38:DA38"/>
    <mergeCell ref="BT43:CI43"/>
    <mergeCell ref="CJ43:DA43"/>
    <mergeCell ref="A39:G39"/>
    <mergeCell ref="H39:AO39"/>
    <mergeCell ref="AP39:BE39"/>
    <mergeCell ref="BF39:BU39"/>
    <mergeCell ref="BV39:CK39"/>
    <mergeCell ref="CL39:DA39"/>
    <mergeCell ref="A45:G45"/>
    <mergeCell ref="H45:BC45"/>
    <mergeCell ref="BD45:BS45"/>
    <mergeCell ref="BT45:CI45"/>
    <mergeCell ref="CJ45:DA45"/>
    <mergeCell ref="A41:DA41"/>
    <mergeCell ref="X42:DA42"/>
    <mergeCell ref="A43:G43"/>
    <mergeCell ref="H43:BC43"/>
    <mergeCell ref="BD43:BS43"/>
    <mergeCell ref="A46:G46"/>
    <mergeCell ref="H46:BC46"/>
    <mergeCell ref="BD46:BS46"/>
    <mergeCell ref="BT46:CI46"/>
    <mergeCell ref="CJ46:DA46"/>
    <mergeCell ref="A44:G44"/>
    <mergeCell ref="H44:BC44"/>
    <mergeCell ref="BD44:BS44"/>
    <mergeCell ref="BT44:CI44"/>
    <mergeCell ref="CJ44:DA44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EB46"/>
  <sheetViews>
    <sheetView view="pageBreakPreview" zoomScaleSheetLayoutView="100" zoomScalePageLayoutView="0" workbookViewId="0" topLeftCell="A25">
      <selection activeCell="CM11" sqref="CM11:DA11"/>
    </sheetView>
  </sheetViews>
  <sheetFormatPr defaultColWidth="0.875" defaultRowHeight="12" customHeight="1"/>
  <cols>
    <col min="1" max="21" width="0.875" style="2" customWidth="1"/>
    <col min="22" max="22" width="1.875" style="2" customWidth="1"/>
    <col min="23" max="40" width="0.875" style="2" customWidth="1"/>
    <col min="41" max="41" width="2.25390625" style="2" customWidth="1"/>
    <col min="42" max="42" width="1.875" style="2" customWidth="1"/>
    <col min="43" max="104" width="0.875" style="2" customWidth="1"/>
    <col min="105" max="105" width="4.00390625" style="2" customWidth="1"/>
    <col min="106" max="131" width="0.875" style="2" customWidth="1"/>
    <col min="132" max="132" width="4.375" style="2" bestFit="1" customWidth="1"/>
    <col min="133" max="16384" width="0.875" style="2" customWidth="1"/>
  </cols>
  <sheetData>
    <row r="1" ht="3" customHeight="1"/>
    <row r="2" spans="1:105" s="6" customFormat="1" ht="27.75" customHeight="1">
      <c r="A2" s="69" t="s">
        <v>182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</row>
    <row r="3" spans="1:105" s="6" customFormat="1" ht="14.25">
      <c r="A3" s="6" t="s">
        <v>16</v>
      </c>
      <c r="X3" s="23" t="s">
        <v>174</v>
      </c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</row>
    <row r="4" spans="1:105" s="3" customFormat="1" ht="45" customHeight="1">
      <c r="A4" s="34" t="s">
        <v>0</v>
      </c>
      <c r="B4" s="37"/>
      <c r="C4" s="37"/>
      <c r="D4" s="37"/>
      <c r="E4" s="37"/>
      <c r="F4" s="38"/>
      <c r="G4" s="34" t="s">
        <v>26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8"/>
      <c r="AE4" s="34" t="s">
        <v>199</v>
      </c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8"/>
      <c r="BD4" s="34" t="s">
        <v>177</v>
      </c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8"/>
      <c r="BT4" s="34" t="s">
        <v>178</v>
      </c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8"/>
      <c r="CJ4" s="34" t="s">
        <v>202</v>
      </c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8"/>
    </row>
    <row r="5" spans="1:105" s="4" customFormat="1" ht="12.75">
      <c r="A5" s="20">
        <v>1</v>
      </c>
      <c r="B5" s="20"/>
      <c r="C5" s="20"/>
      <c r="D5" s="20"/>
      <c r="E5" s="20"/>
      <c r="F5" s="20"/>
      <c r="G5" s="20">
        <v>2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>
        <v>3</v>
      </c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>
        <v>4</v>
      </c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>
        <v>5</v>
      </c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>
        <v>6</v>
      </c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</row>
    <row r="6" spans="1:105" s="4" customFormat="1" ht="28.5" customHeight="1">
      <c r="A6" s="63">
        <v>1</v>
      </c>
      <c r="B6" s="64"/>
      <c r="C6" s="64"/>
      <c r="D6" s="64"/>
      <c r="E6" s="64"/>
      <c r="F6" s="65"/>
      <c r="G6" s="66" t="s">
        <v>176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8"/>
      <c r="AE6" s="63">
        <v>79.86</v>
      </c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5"/>
      <c r="BD6" s="63">
        <v>4</v>
      </c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5"/>
      <c r="BT6" s="63">
        <v>10</v>
      </c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5"/>
      <c r="CJ6" s="63">
        <v>718.74</v>
      </c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5"/>
    </row>
    <row r="7" spans="1:105" s="5" customFormat="1" ht="22.5" customHeight="1">
      <c r="A7" s="15" t="s">
        <v>37</v>
      </c>
      <c r="B7" s="15"/>
      <c r="C7" s="15"/>
      <c r="D7" s="15"/>
      <c r="E7" s="15"/>
      <c r="F7" s="15"/>
      <c r="G7" s="21" t="s">
        <v>175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18">
        <v>207.45</v>
      </c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>
        <v>4</v>
      </c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>
        <v>10</v>
      </c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>
        <v>1867.05</v>
      </c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5" customFormat="1" ht="15" customHeight="1">
      <c r="A8" s="15"/>
      <c r="B8" s="15"/>
      <c r="C8" s="15"/>
      <c r="D8" s="15"/>
      <c r="E8" s="15"/>
      <c r="F8" s="15"/>
      <c r="G8" s="16" t="s">
        <v>12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7"/>
      <c r="AE8" s="18" t="s">
        <v>13</v>
      </c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 t="s">
        <v>13</v>
      </c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 t="s">
        <v>13</v>
      </c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9">
        <f>CJ7+CJ6</f>
        <v>2585.79</v>
      </c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</row>
    <row r="9" spans="1:105" s="6" customFormat="1" ht="41.25" customHeight="1">
      <c r="A9" s="69" t="s">
        <v>185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</row>
    <row r="10" spans="1:105" s="6" customFormat="1" ht="14.25">
      <c r="A10" s="6" t="s">
        <v>16</v>
      </c>
      <c r="X10" s="23" t="s">
        <v>173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1" spans="1:105" ht="55.5" customHeight="1">
      <c r="A11" s="24" t="s">
        <v>0</v>
      </c>
      <c r="B11" s="25"/>
      <c r="C11" s="25"/>
      <c r="D11" s="25"/>
      <c r="E11" s="25"/>
      <c r="F11" s="26"/>
      <c r="G11" s="24" t="s">
        <v>79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6"/>
      <c r="BW11" s="24" t="s">
        <v>32</v>
      </c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6"/>
      <c r="CM11" s="24" t="s">
        <v>31</v>
      </c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s="1" customFormat="1" ht="12.75">
      <c r="A12" s="20">
        <v>1</v>
      </c>
      <c r="B12" s="20"/>
      <c r="C12" s="20"/>
      <c r="D12" s="20"/>
      <c r="E12" s="20"/>
      <c r="F12" s="20"/>
      <c r="G12" s="20">
        <v>2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>
        <v>3</v>
      </c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>
        <v>4</v>
      </c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ht="15" customHeight="1">
      <c r="A13" s="15" t="s">
        <v>33</v>
      </c>
      <c r="B13" s="15"/>
      <c r="C13" s="15"/>
      <c r="D13" s="15"/>
      <c r="E13" s="15"/>
      <c r="F13" s="15"/>
      <c r="G13" s="9"/>
      <c r="H13" s="44" t="s">
        <v>44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5"/>
      <c r="BW13" s="18" t="s">
        <v>13</v>
      </c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</row>
    <row r="14" spans="1:105" s="1" customFormat="1" ht="12.75">
      <c r="A14" s="46" t="s">
        <v>34</v>
      </c>
      <c r="B14" s="47"/>
      <c r="C14" s="47"/>
      <c r="D14" s="47"/>
      <c r="E14" s="47"/>
      <c r="F14" s="48"/>
      <c r="G14" s="11"/>
      <c r="H14" s="52" t="s">
        <v>2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3"/>
      <c r="BW14" s="54">
        <f>CJ8</f>
        <v>2585.79</v>
      </c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6"/>
      <c r="CM14" s="54">
        <f>BW14*22%</f>
        <v>568.8738</v>
      </c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6"/>
    </row>
    <row r="15" spans="1:105" s="1" customFormat="1" ht="12.75">
      <c r="A15" s="49"/>
      <c r="B15" s="50"/>
      <c r="C15" s="50"/>
      <c r="D15" s="50"/>
      <c r="E15" s="50"/>
      <c r="F15" s="51"/>
      <c r="G15" s="10"/>
      <c r="H15" s="60" t="s">
        <v>45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1"/>
      <c r="BW15" s="57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9"/>
      <c r="CM15" s="57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9"/>
    </row>
    <row r="16" spans="1:105" s="1" customFormat="1" ht="13.5" customHeight="1">
      <c r="A16" s="15" t="s">
        <v>35</v>
      </c>
      <c r="B16" s="15"/>
      <c r="C16" s="15"/>
      <c r="D16" s="15"/>
      <c r="E16" s="15"/>
      <c r="F16" s="15"/>
      <c r="G16" s="9"/>
      <c r="H16" s="42" t="s">
        <v>46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3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:105" s="1" customFormat="1" ht="26.25" customHeight="1" hidden="1">
      <c r="A17" s="15" t="s">
        <v>36</v>
      </c>
      <c r="B17" s="15"/>
      <c r="C17" s="15"/>
      <c r="D17" s="15"/>
      <c r="E17" s="15"/>
      <c r="F17" s="15"/>
      <c r="G17" s="9"/>
      <c r="H17" s="42" t="s">
        <v>47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3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:105" s="1" customFormat="1" ht="26.25" customHeight="1" hidden="1">
      <c r="A18" s="15" t="s">
        <v>37</v>
      </c>
      <c r="B18" s="15"/>
      <c r="C18" s="15"/>
      <c r="D18" s="15"/>
      <c r="E18" s="15"/>
      <c r="F18" s="15"/>
      <c r="G18" s="9"/>
      <c r="H18" s="44" t="s">
        <v>48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5"/>
      <c r="BW18" s="18" t="s">
        <v>13</v>
      </c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  <row r="19" spans="1:105" s="1" customFormat="1" ht="12.75">
      <c r="A19" s="46" t="s">
        <v>38</v>
      </c>
      <c r="B19" s="47"/>
      <c r="C19" s="47"/>
      <c r="D19" s="47"/>
      <c r="E19" s="47"/>
      <c r="F19" s="48"/>
      <c r="G19" s="11"/>
      <c r="H19" s="52" t="s">
        <v>2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3"/>
      <c r="BW19" s="54">
        <f>BW14</f>
        <v>2585.79</v>
      </c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6"/>
      <c r="CM19" s="54">
        <f>BW19*2.9%</f>
        <v>74.98791</v>
      </c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6"/>
    </row>
    <row r="20" spans="1:105" s="1" customFormat="1" ht="25.5" customHeight="1">
      <c r="A20" s="49"/>
      <c r="B20" s="50"/>
      <c r="C20" s="50"/>
      <c r="D20" s="50"/>
      <c r="E20" s="50"/>
      <c r="F20" s="51"/>
      <c r="G20" s="10"/>
      <c r="H20" s="60" t="s">
        <v>49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1"/>
      <c r="BW20" s="57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9"/>
      <c r="CM20" s="57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9"/>
    </row>
    <row r="21" spans="1:105" s="1" customFormat="1" ht="26.25" customHeight="1">
      <c r="A21" s="15" t="s">
        <v>39</v>
      </c>
      <c r="B21" s="15"/>
      <c r="C21" s="15"/>
      <c r="D21" s="15"/>
      <c r="E21" s="15"/>
      <c r="F21" s="15"/>
      <c r="G21" s="9"/>
      <c r="H21" s="42" t="s">
        <v>50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3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</row>
    <row r="22" spans="1:105" s="1" customFormat="1" ht="27" customHeight="1">
      <c r="A22" s="15" t="s">
        <v>40</v>
      </c>
      <c r="B22" s="15"/>
      <c r="C22" s="15"/>
      <c r="D22" s="15"/>
      <c r="E22" s="15"/>
      <c r="F22" s="15"/>
      <c r="G22" s="9"/>
      <c r="H22" s="42" t="s">
        <v>51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3"/>
      <c r="BW22" s="18">
        <f>BW19</f>
        <v>2585.79</v>
      </c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>
        <f>BW22*0.2%</f>
        <v>5.17158</v>
      </c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</row>
    <row r="23" spans="1:105" s="1" customFormat="1" ht="27" customHeight="1" hidden="1">
      <c r="A23" s="15" t="s">
        <v>41</v>
      </c>
      <c r="B23" s="15"/>
      <c r="C23" s="15"/>
      <c r="D23" s="15"/>
      <c r="E23" s="15"/>
      <c r="F23" s="15"/>
      <c r="G23" s="9"/>
      <c r="H23" s="42" t="s">
        <v>52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3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</row>
    <row r="24" spans="1:105" s="1" customFormat="1" ht="27" customHeight="1" hidden="1">
      <c r="A24" s="15" t="s">
        <v>42</v>
      </c>
      <c r="B24" s="15"/>
      <c r="C24" s="15"/>
      <c r="D24" s="15"/>
      <c r="E24" s="15"/>
      <c r="F24" s="15"/>
      <c r="G24" s="9"/>
      <c r="H24" s="42" t="s">
        <v>52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3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</row>
    <row r="25" spans="1:105" s="1" customFormat="1" ht="26.25" customHeight="1">
      <c r="A25" s="15" t="s">
        <v>43</v>
      </c>
      <c r="B25" s="15"/>
      <c r="C25" s="15"/>
      <c r="D25" s="15"/>
      <c r="E25" s="15"/>
      <c r="F25" s="15"/>
      <c r="G25" s="9"/>
      <c r="H25" s="44" t="s">
        <v>53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5"/>
      <c r="BW25" s="18">
        <f>BW22</f>
        <v>2585.79</v>
      </c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>
        <f>BW25*5.1%</f>
        <v>131.87528999999998</v>
      </c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</row>
    <row r="26" spans="1:105" s="1" customFormat="1" ht="13.5" customHeight="1">
      <c r="A26" s="15"/>
      <c r="B26" s="15"/>
      <c r="C26" s="15"/>
      <c r="D26" s="15"/>
      <c r="E26" s="15"/>
      <c r="F26" s="15"/>
      <c r="G26" s="27" t="s">
        <v>12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7"/>
      <c r="BW26" s="18" t="s">
        <v>13</v>
      </c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9">
        <f>CM25+CM22+CM19+CM14</f>
        <v>780.9085799999999</v>
      </c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</row>
    <row r="27" ht="3" customHeight="1"/>
    <row r="28" spans="1:105" s="8" customFormat="1" ht="48" customHeight="1">
      <c r="A28" s="39" t="s">
        <v>87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</row>
    <row r="29" ht="12" customHeight="1">
      <c r="EB29" s="2">
        <f>CM26+CL39+CJ8</f>
        <v>3369.5786799999996</v>
      </c>
    </row>
    <row r="30" ht="10.5" customHeight="1"/>
    <row r="31" spans="1:105" s="6" customFormat="1" ht="14.25">
      <c r="A31" s="22" t="s">
        <v>186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</row>
    <row r="32" spans="1:105" s="6" customFormat="1" ht="14.25">
      <c r="A32" s="6" t="s">
        <v>16</v>
      </c>
      <c r="X32" s="23" t="s">
        <v>134</v>
      </c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</row>
    <row r="33" spans="1:105" s="3" customFormat="1" ht="45" customHeight="1">
      <c r="A33" s="34" t="s">
        <v>0</v>
      </c>
      <c r="B33" s="37"/>
      <c r="C33" s="37"/>
      <c r="D33" s="37"/>
      <c r="E33" s="37"/>
      <c r="F33" s="37"/>
      <c r="G33" s="38"/>
      <c r="H33" s="34" t="s">
        <v>56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8"/>
      <c r="AP33" s="34" t="s">
        <v>69</v>
      </c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8"/>
      <c r="BF33" s="34" t="s">
        <v>70</v>
      </c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8"/>
      <c r="BV33" s="34" t="s">
        <v>201</v>
      </c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8"/>
      <c r="CL33" s="34" t="s">
        <v>72</v>
      </c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8"/>
    </row>
    <row r="34" spans="1:105" s="4" customFormat="1" ht="12.75">
      <c r="A34" s="20">
        <v>1</v>
      </c>
      <c r="B34" s="20"/>
      <c r="C34" s="20"/>
      <c r="D34" s="20"/>
      <c r="E34" s="20"/>
      <c r="F34" s="20"/>
      <c r="G34" s="20"/>
      <c r="H34" s="20">
        <v>2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>
        <v>4</v>
      </c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>
        <v>5</v>
      </c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>
        <v>6</v>
      </c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>
        <v>6</v>
      </c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</row>
    <row r="35" spans="1:105" s="5" customFormat="1" ht="15" customHeight="1">
      <c r="A35" s="15" t="s">
        <v>33</v>
      </c>
      <c r="B35" s="15"/>
      <c r="C35" s="15"/>
      <c r="D35" s="15"/>
      <c r="E35" s="15"/>
      <c r="F35" s="15"/>
      <c r="G35" s="15"/>
      <c r="H35" s="21" t="s">
        <v>93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18">
        <v>0.18</v>
      </c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>
        <v>5.87</v>
      </c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>
        <f>CL35*9</f>
        <v>9.450000000000001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>
        <v>1.05</v>
      </c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</row>
    <row r="36" spans="1:105" s="5" customFormat="1" ht="15" customHeight="1">
      <c r="A36" s="34">
        <v>2</v>
      </c>
      <c r="B36" s="35"/>
      <c r="C36" s="35"/>
      <c r="D36" s="35"/>
      <c r="E36" s="35"/>
      <c r="F36" s="35"/>
      <c r="G36" s="36"/>
      <c r="H36" s="31" t="s">
        <v>94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3"/>
      <c r="AP36" s="34">
        <v>0.01</v>
      </c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30"/>
      <c r="BF36" s="34">
        <v>44.11</v>
      </c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30"/>
      <c r="BV36" s="18">
        <f>CL36*9</f>
        <v>3.9699</v>
      </c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34">
        <f>BF36*AP36</f>
        <v>0.4411</v>
      </c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30"/>
    </row>
    <row r="37" spans="1:132" s="5" customFormat="1" ht="15" customHeight="1">
      <c r="A37" s="28" t="s">
        <v>43</v>
      </c>
      <c r="B37" s="29"/>
      <c r="C37" s="29"/>
      <c r="D37" s="29"/>
      <c r="E37" s="29"/>
      <c r="F37" s="29"/>
      <c r="G37" s="30"/>
      <c r="H37" s="31" t="s">
        <v>95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3"/>
      <c r="AP37" s="34">
        <v>0.01</v>
      </c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30"/>
      <c r="BF37" s="34">
        <v>45.9</v>
      </c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30"/>
      <c r="BV37" s="18">
        <f>CL37*9</f>
        <v>4.131</v>
      </c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34">
        <f>BF37*AP37</f>
        <v>0.459</v>
      </c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30"/>
      <c r="EB37" s="5">
        <f>CJ46+CL39+CM26+CJ8</f>
        <v>32016.57868</v>
      </c>
    </row>
    <row r="38" spans="1:105" s="5" customFormat="1" ht="15" customHeight="1">
      <c r="A38" s="15" t="s">
        <v>108</v>
      </c>
      <c r="B38" s="15"/>
      <c r="C38" s="15"/>
      <c r="D38" s="15"/>
      <c r="E38" s="15"/>
      <c r="F38" s="15"/>
      <c r="G38" s="15"/>
      <c r="H38" s="21" t="s">
        <v>96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18">
        <v>0.0005</v>
      </c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>
        <v>1867.23</v>
      </c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>
        <f>CL38*9</f>
        <v>8.370000000000001</v>
      </c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>
        <v>0.93</v>
      </c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</row>
    <row r="39" spans="1:105" s="5" customFormat="1" ht="15" customHeight="1">
      <c r="A39" s="15"/>
      <c r="B39" s="15"/>
      <c r="C39" s="15"/>
      <c r="D39" s="15"/>
      <c r="E39" s="15"/>
      <c r="F39" s="15"/>
      <c r="G39" s="15"/>
      <c r="H39" s="27" t="s">
        <v>12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7"/>
      <c r="AP39" s="18" t="s">
        <v>13</v>
      </c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 t="s">
        <v>13</v>
      </c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>
        <f>BV38+BV37+BV36+BV35</f>
        <v>25.920900000000003</v>
      </c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9">
        <f>CL38+CL37+CL36+CL35</f>
        <v>2.8801</v>
      </c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</row>
    <row r="41" spans="1:105" s="6" customFormat="1" ht="14.25">
      <c r="A41" s="22" t="s">
        <v>187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</row>
    <row r="42" spans="1:105" s="6" customFormat="1" ht="14.25">
      <c r="A42" s="6" t="s">
        <v>16</v>
      </c>
      <c r="X42" s="23" t="s">
        <v>183</v>
      </c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</row>
    <row r="43" spans="1:105" s="3" customFormat="1" ht="45" customHeight="1">
      <c r="A43" s="24" t="s">
        <v>0</v>
      </c>
      <c r="B43" s="25"/>
      <c r="C43" s="25"/>
      <c r="D43" s="25"/>
      <c r="E43" s="25"/>
      <c r="F43" s="25"/>
      <c r="G43" s="26"/>
      <c r="H43" s="24" t="s">
        <v>56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6"/>
      <c r="BD43" s="24" t="s">
        <v>73</v>
      </c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6"/>
      <c r="BT43" s="24" t="s">
        <v>83</v>
      </c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6"/>
      <c r="CJ43" s="24" t="s">
        <v>198</v>
      </c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6"/>
    </row>
    <row r="44" spans="1:105" s="4" customFormat="1" ht="12.75">
      <c r="A44" s="20">
        <v>1</v>
      </c>
      <c r="B44" s="20"/>
      <c r="C44" s="20"/>
      <c r="D44" s="20"/>
      <c r="E44" s="20"/>
      <c r="F44" s="20"/>
      <c r="G44" s="20"/>
      <c r="H44" s="20">
        <v>2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>
        <v>4</v>
      </c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>
        <v>5</v>
      </c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>
        <v>6</v>
      </c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</row>
    <row r="45" spans="1:105" s="5" customFormat="1" ht="15" customHeight="1">
      <c r="A45" s="15" t="s">
        <v>33</v>
      </c>
      <c r="B45" s="15"/>
      <c r="C45" s="15"/>
      <c r="D45" s="15"/>
      <c r="E45" s="15"/>
      <c r="F45" s="15"/>
      <c r="G45" s="15"/>
      <c r="H45" s="21" t="s">
        <v>179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>
        <f>3183*9</f>
        <v>28647</v>
      </c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</row>
    <row r="46" spans="1:105" s="5" customFormat="1" ht="15" customHeight="1">
      <c r="A46" s="15"/>
      <c r="B46" s="15"/>
      <c r="C46" s="15"/>
      <c r="D46" s="15"/>
      <c r="E46" s="15"/>
      <c r="F46" s="15"/>
      <c r="G46" s="15"/>
      <c r="H46" s="16" t="s">
        <v>12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7"/>
      <c r="BD46" s="18" t="s">
        <v>13</v>
      </c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 t="s">
        <v>13</v>
      </c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9">
        <f>CJ45</f>
        <v>28647</v>
      </c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</row>
    <row r="49" ht="12" customHeight="1" hidden="1"/>
  </sheetData>
  <sheetProtection/>
  <mergeCells count="159">
    <mergeCell ref="A2:DA2"/>
    <mergeCell ref="X3:DA3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9:DA9"/>
    <mergeCell ref="X10:DA10"/>
    <mergeCell ref="A11:F11"/>
    <mergeCell ref="G11:BV11"/>
    <mergeCell ref="BW11:CL11"/>
    <mergeCell ref="CM11:DA11"/>
    <mergeCell ref="A12:F12"/>
    <mergeCell ref="G12:BV12"/>
    <mergeCell ref="BW12:CL12"/>
    <mergeCell ref="CM12:DA12"/>
    <mergeCell ref="A13:F13"/>
    <mergeCell ref="H13:BV13"/>
    <mergeCell ref="BW13:CL13"/>
    <mergeCell ref="CM13:DA13"/>
    <mergeCell ref="A14:F15"/>
    <mergeCell ref="H14:BV14"/>
    <mergeCell ref="BW14:CL15"/>
    <mergeCell ref="CM14:DA15"/>
    <mergeCell ref="H15:BV15"/>
    <mergeCell ref="A16:F16"/>
    <mergeCell ref="H16:BV16"/>
    <mergeCell ref="BW16:CL16"/>
    <mergeCell ref="CM16:DA16"/>
    <mergeCell ref="A17:F17"/>
    <mergeCell ref="H17:BV17"/>
    <mergeCell ref="BW17:CL17"/>
    <mergeCell ref="CM17:DA17"/>
    <mergeCell ref="A18:F18"/>
    <mergeCell ref="H18:BV18"/>
    <mergeCell ref="BW18:CL18"/>
    <mergeCell ref="CM18:DA18"/>
    <mergeCell ref="A19:F20"/>
    <mergeCell ref="H19:BV19"/>
    <mergeCell ref="BW19:CL20"/>
    <mergeCell ref="CM19:DA20"/>
    <mergeCell ref="H20:BV20"/>
    <mergeCell ref="A21:F21"/>
    <mergeCell ref="H21:BV21"/>
    <mergeCell ref="BW21:CL21"/>
    <mergeCell ref="CM21:DA21"/>
    <mergeCell ref="A22:F22"/>
    <mergeCell ref="H22:BV22"/>
    <mergeCell ref="BW22:CL22"/>
    <mergeCell ref="CM22:DA22"/>
    <mergeCell ref="A23:F23"/>
    <mergeCell ref="H23:BV23"/>
    <mergeCell ref="BW23:CL23"/>
    <mergeCell ref="CM23:DA23"/>
    <mergeCell ref="A24:F24"/>
    <mergeCell ref="H24:BV24"/>
    <mergeCell ref="BW24:CL24"/>
    <mergeCell ref="CM24:DA24"/>
    <mergeCell ref="A25:F25"/>
    <mergeCell ref="H25:BV25"/>
    <mergeCell ref="BW25:CL25"/>
    <mergeCell ref="CM25:DA25"/>
    <mergeCell ref="A26:F26"/>
    <mergeCell ref="G26:BV26"/>
    <mergeCell ref="BW26:CL26"/>
    <mergeCell ref="CM26:DA26"/>
    <mergeCell ref="A28:DA28"/>
    <mergeCell ref="A31:DA31"/>
    <mergeCell ref="X32:DA32"/>
    <mergeCell ref="A33:G33"/>
    <mergeCell ref="H33:AO33"/>
    <mergeCell ref="AP33:BE33"/>
    <mergeCell ref="BF33:BU33"/>
    <mergeCell ref="BV33:CK33"/>
    <mergeCell ref="CL33:DA33"/>
    <mergeCell ref="A34:G34"/>
    <mergeCell ref="H34:AO34"/>
    <mergeCell ref="AP34:BE34"/>
    <mergeCell ref="BF34:BU34"/>
    <mergeCell ref="BV34:CK34"/>
    <mergeCell ref="CL34:DA34"/>
    <mergeCell ref="A35:G35"/>
    <mergeCell ref="H35:AO35"/>
    <mergeCell ref="AP35:BE35"/>
    <mergeCell ref="BF35:BU35"/>
    <mergeCell ref="BV35:CK35"/>
    <mergeCell ref="CL35:DA35"/>
    <mergeCell ref="A36:G36"/>
    <mergeCell ref="H36:AO36"/>
    <mergeCell ref="AP36:BE36"/>
    <mergeCell ref="BF36:BU36"/>
    <mergeCell ref="BV36:CK36"/>
    <mergeCell ref="CL36:DA36"/>
    <mergeCell ref="A37:G37"/>
    <mergeCell ref="H37:AO37"/>
    <mergeCell ref="AP37:BE37"/>
    <mergeCell ref="BF37:BU37"/>
    <mergeCell ref="BV37:CK37"/>
    <mergeCell ref="CL37:DA37"/>
    <mergeCell ref="A38:G38"/>
    <mergeCell ref="H38:AO38"/>
    <mergeCell ref="AP38:BE38"/>
    <mergeCell ref="BF38:BU38"/>
    <mergeCell ref="BV38:CK38"/>
    <mergeCell ref="CL38:DA38"/>
    <mergeCell ref="BT43:CI43"/>
    <mergeCell ref="CJ43:DA43"/>
    <mergeCell ref="A39:G39"/>
    <mergeCell ref="H39:AO39"/>
    <mergeCell ref="AP39:BE39"/>
    <mergeCell ref="BF39:BU39"/>
    <mergeCell ref="BV39:CK39"/>
    <mergeCell ref="CL39:DA39"/>
    <mergeCell ref="A45:G45"/>
    <mergeCell ref="H45:BC45"/>
    <mergeCell ref="BD45:BS45"/>
    <mergeCell ref="BT45:CI45"/>
    <mergeCell ref="CJ45:DA45"/>
    <mergeCell ref="A41:DA41"/>
    <mergeCell ref="X42:DA42"/>
    <mergeCell ref="A43:G43"/>
    <mergeCell ref="H43:BC43"/>
    <mergeCell ref="BD43:BS43"/>
    <mergeCell ref="A46:G46"/>
    <mergeCell ref="H46:BC46"/>
    <mergeCell ref="BD46:BS46"/>
    <mergeCell ref="BT46:CI46"/>
    <mergeCell ref="CJ46:DA46"/>
    <mergeCell ref="A44:G44"/>
    <mergeCell ref="H44:BC44"/>
    <mergeCell ref="BD44:BS44"/>
    <mergeCell ref="BT44:CI44"/>
    <mergeCell ref="CJ44:DA44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EB46"/>
  <sheetViews>
    <sheetView view="pageBreakPreview" zoomScaleSheetLayoutView="100" zoomScalePageLayoutView="0" workbookViewId="0" topLeftCell="A13">
      <selection activeCell="CJ46" sqref="CJ46:DA46"/>
    </sheetView>
  </sheetViews>
  <sheetFormatPr defaultColWidth="0.875" defaultRowHeight="12" customHeight="1"/>
  <cols>
    <col min="1" max="21" width="0.875" style="2" customWidth="1"/>
    <col min="22" max="22" width="1.875" style="2" customWidth="1"/>
    <col min="23" max="40" width="0.875" style="2" customWidth="1"/>
    <col min="41" max="41" width="2.25390625" style="2" customWidth="1"/>
    <col min="42" max="42" width="1.875" style="2" customWidth="1"/>
    <col min="43" max="104" width="0.875" style="2" customWidth="1"/>
    <col min="105" max="105" width="4.00390625" style="2" customWidth="1"/>
    <col min="106" max="131" width="0.875" style="2" customWidth="1"/>
    <col min="132" max="132" width="4.375" style="2" bestFit="1" customWidth="1"/>
    <col min="133" max="16384" width="0.875" style="2" customWidth="1"/>
  </cols>
  <sheetData>
    <row r="1" ht="3" customHeight="1"/>
    <row r="2" spans="1:105" s="6" customFormat="1" ht="27.75" customHeight="1">
      <c r="A2" s="69" t="s">
        <v>181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</row>
    <row r="3" spans="1:105" s="6" customFormat="1" ht="14.25">
      <c r="A3" s="6" t="s">
        <v>16</v>
      </c>
      <c r="X3" s="23" t="s">
        <v>174</v>
      </c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</row>
    <row r="4" spans="1:105" s="3" customFormat="1" ht="45" customHeight="1">
      <c r="A4" s="34" t="s">
        <v>0</v>
      </c>
      <c r="B4" s="37"/>
      <c r="C4" s="37"/>
      <c r="D4" s="37"/>
      <c r="E4" s="37"/>
      <c r="F4" s="38"/>
      <c r="G4" s="34" t="s">
        <v>26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8"/>
      <c r="AE4" s="34" t="s">
        <v>199</v>
      </c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8"/>
      <c r="BD4" s="34" t="s">
        <v>177</v>
      </c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8"/>
      <c r="BT4" s="34" t="s">
        <v>178</v>
      </c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8"/>
      <c r="CJ4" s="34" t="s">
        <v>196</v>
      </c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8"/>
    </row>
    <row r="5" spans="1:105" s="4" customFormat="1" ht="12.75">
      <c r="A5" s="20">
        <v>1</v>
      </c>
      <c r="B5" s="20"/>
      <c r="C5" s="20"/>
      <c r="D5" s="20"/>
      <c r="E5" s="20"/>
      <c r="F5" s="20"/>
      <c r="G5" s="20">
        <v>2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>
        <v>3</v>
      </c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>
        <v>4</v>
      </c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>
        <v>5</v>
      </c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>
        <v>6</v>
      </c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</row>
    <row r="6" spans="1:105" s="4" customFormat="1" ht="28.5" customHeight="1">
      <c r="A6" s="63">
        <v>1</v>
      </c>
      <c r="B6" s="64"/>
      <c r="C6" s="64"/>
      <c r="D6" s="64"/>
      <c r="E6" s="64"/>
      <c r="F6" s="65"/>
      <c r="G6" s="66" t="s">
        <v>176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8"/>
      <c r="AE6" s="63">
        <v>2</v>
      </c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5"/>
      <c r="BD6" s="63">
        <v>4</v>
      </c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5"/>
      <c r="BT6" s="63">
        <v>10</v>
      </c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5"/>
      <c r="CJ6" s="63">
        <v>718.74</v>
      </c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5"/>
    </row>
    <row r="7" spans="1:105" s="5" customFormat="1" ht="22.5" customHeight="1">
      <c r="A7" s="15" t="s">
        <v>37</v>
      </c>
      <c r="B7" s="15"/>
      <c r="C7" s="15"/>
      <c r="D7" s="15"/>
      <c r="E7" s="15"/>
      <c r="F7" s="15"/>
      <c r="G7" s="21" t="s">
        <v>175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18">
        <v>2</v>
      </c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>
        <v>4</v>
      </c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>
        <v>10</v>
      </c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>
        <v>1867.05</v>
      </c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5" customFormat="1" ht="15" customHeight="1">
      <c r="A8" s="15"/>
      <c r="B8" s="15"/>
      <c r="C8" s="15"/>
      <c r="D8" s="15"/>
      <c r="E8" s="15"/>
      <c r="F8" s="15"/>
      <c r="G8" s="16" t="s">
        <v>12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7"/>
      <c r="AE8" s="18" t="s">
        <v>13</v>
      </c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 t="s">
        <v>13</v>
      </c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 t="s">
        <v>13</v>
      </c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9">
        <f>CJ7+CJ6</f>
        <v>2585.79</v>
      </c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</row>
    <row r="9" spans="1:105" s="6" customFormat="1" ht="41.25" customHeight="1">
      <c r="A9" s="69" t="s">
        <v>185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</row>
    <row r="10" spans="1:105" s="6" customFormat="1" ht="14.25">
      <c r="A10" s="6" t="s">
        <v>16</v>
      </c>
      <c r="X10" s="23" t="s">
        <v>173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1" spans="1:105" ht="55.5" customHeight="1">
      <c r="A11" s="24" t="s">
        <v>0</v>
      </c>
      <c r="B11" s="25"/>
      <c r="C11" s="25"/>
      <c r="D11" s="25"/>
      <c r="E11" s="25"/>
      <c r="F11" s="26"/>
      <c r="G11" s="24" t="s">
        <v>79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6"/>
      <c r="BW11" s="24" t="s">
        <v>32</v>
      </c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6"/>
      <c r="CM11" s="24" t="s">
        <v>31</v>
      </c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s="1" customFormat="1" ht="12.75">
      <c r="A12" s="20">
        <v>1</v>
      </c>
      <c r="B12" s="20"/>
      <c r="C12" s="20"/>
      <c r="D12" s="20"/>
      <c r="E12" s="20"/>
      <c r="F12" s="20"/>
      <c r="G12" s="20">
        <v>2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>
        <v>3</v>
      </c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>
        <v>4</v>
      </c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ht="15" customHeight="1">
      <c r="A13" s="15" t="s">
        <v>33</v>
      </c>
      <c r="B13" s="15"/>
      <c r="C13" s="15"/>
      <c r="D13" s="15"/>
      <c r="E13" s="15"/>
      <c r="F13" s="15"/>
      <c r="G13" s="9"/>
      <c r="H13" s="44" t="s">
        <v>44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5"/>
      <c r="BW13" s="18" t="s">
        <v>13</v>
      </c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</row>
    <row r="14" spans="1:105" s="1" customFormat="1" ht="12.75">
      <c r="A14" s="46" t="s">
        <v>34</v>
      </c>
      <c r="B14" s="47"/>
      <c r="C14" s="47"/>
      <c r="D14" s="47"/>
      <c r="E14" s="47"/>
      <c r="F14" s="48"/>
      <c r="G14" s="11"/>
      <c r="H14" s="52" t="s">
        <v>2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3"/>
      <c r="BW14" s="54">
        <f>CJ8</f>
        <v>2585.79</v>
      </c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6"/>
      <c r="CM14" s="54">
        <f>BW14*22%</f>
        <v>568.8738</v>
      </c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6"/>
    </row>
    <row r="15" spans="1:105" s="1" customFormat="1" ht="12.75">
      <c r="A15" s="49"/>
      <c r="B15" s="50"/>
      <c r="C15" s="50"/>
      <c r="D15" s="50"/>
      <c r="E15" s="50"/>
      <c r="F15" s="51"/>
      <c r="G15" s="10"/>
      <c r="H15" s="60" t="s">
        <v>45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1"/>
      <c r="BW15" s="57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9"/>
      <c r="CM15" s="57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9"/>
    </row>
    <row r="16" spans="1:105" s="1" customFormat="1" ht="3" customHeight="1">
      <c r="A16" s="15" t="s">
        <v>35</v>
      </c>
      <c r="B16" s="15"/>
      <c r="C16" s="15"/>
      <c r="D16" s="15"/>
      <c r="E16" s="15"/>
      <c r="F16" s="15"/>
      <c r="G16" s="9"/>
      <c r="H16" s="42" t="s">
        <v>46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3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:105" s="1" customFormat="1" ht="0.75" customHeight="1">
      <c r="A17" s="15" t="s">
        <v>36</v>
      </c>
      <c r="B17" s="15"/>
      <c r="C17" s="15"/>
      <c r="D17" s="15"/>
      <c r="E17" s="15"/>
      <c r="F17" s="15"/>
      <c r="G17" s="9"/>
      <c r="H17" s="42" t="s">
        <v>47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3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:105" s="1" customFormat="1" ht="26.25" customHeight="1" hidden="1">
      <c r="A18" s="15" t="s">
        <v>37</v>
      </c>
      <c r="B18" s="15"/>
      <c r="C18" s="15"/>
      <c r="D18" s="15"/>
      <c r="E18" s="15"/>
      <c r="F18" s="15"/>
      <c r="G18" s="9"/>
      <c r="H18" s="44" t="s">
        <v>48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5"/>
      <c r="BW18" s="18" t="s">
        <v>13</v>
      </c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  <row r="19" spans="1:105" s="1" customFormat="1" ht="12.75">
      <c r="A19" s="46" t="s">
        <v>38</v>
      </c>
      <c r="B19" s="47"/>
      <c r="C19" s="47"/>
      <c r="D19" s="47"/>
      <c r="E19" s="47"/>
      <c r="F19" s="48"/>
      <c r="G19" s="11"/>
      <c r="H19" s="52" t="s">
        <v>2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3"/>
      <c r="BW19" s="54">
        <f>BW14</f>
        <v>2585.79</v>
      </c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6"/>
      <c r="CM19" s="54">
        <f>BW19*2.9%</f>
        <v>74.98791</v>
      </c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6"/>
    </row>
    <row r="20" spans="1:105" s="1" customFormat="1" ht="25.5" customHeight="1">
      <c r="A20" s="49"/>
      <c r="B20" s="50"/>
      <c r="C20" s="50"/>
      <c r="D20" s="50"/>
      <c r="E20" s="50"/>
      <c r="F20" s="51"/>
      <c r="G20" s="10"/>
      <c r="H20" s="60" t="s">
        <v>49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1"/>
      <c r="BW20" s="57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9"/>
      <c r="CM20" s="57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9"/>
    </row>
    <row r="21" spans="1:105" s="1" customFormat="1" ht="1.5" customHeight="1">
      <c r="A21" s="15" t="s">
        <v>39</v>
      </c>
      <c r="B21" s="15"/>
      <c r="C21" s="15"/>
      <c r="D21" s="15"/>
      <c r="E21" s="15"/>
      <c r="F21" s="15"/>
      <c r="G21" s="9"/>
      <c r="H21" s="42" t="s">
        <v>50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3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</row>
    <row r="22" spans="1:105" s="1" customFormat="1" ht="27" customHeight="1">
      <c r="A22" s="15" t="s">
        <v>40</v>
      </c>
      <c r="B22" s="15"/>
      <c r="C22" s="15"/>
      <c r="D22" s="15"/>
      <c r="E22" s="15"/>
      <c r="F22" s="15"/>
      <c r="G22" s="9"/>
      <c r="H22" s="42" t="s">
        <v>51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3"/>
      <c r="BW22" s="18">
        <f>BW19</f>
        <v>2585.79</v>
      </c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>
        <f>BW22*0.2%</f>
        <v>5.17158</v>
      </c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</row>
    <row r="23" spans="1:105" s="1" customFormat="1" ht="1.5" customHeight="1">
      <c r="A23" s="15" t="s">
        <v>41</v>
      </c>
      <c r="B23" s="15"/>
      <c r="C23" s="15"/>
      <c r="D23" s="15"/>
      <c r="E23" s="15"/>
      <c r="F23" s="15"/>
      <c r="G23" s="9"/>
      <c r="H23" s="42" t="s">
        <v>52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3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</row>
    <row r="24" spans="1:105" s="1" customFormat="1" ht="27" customHeight="1" hidden="1">
      <c r="A24" s="15" t="s">
        <v>42</v>
      </c>
      <c r="B24" s="15"/>
      <c r="C24" s="15"/>
      <c r="D24" s="15"/>
      <c r="E24" s="15"/>
      <c r="F24" s="15"/>
      <c r="G24" s="9"/>
      <c r="H24" s="42" t="s">
        <v>52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3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</row>
    <row r="25" spans="1:105" s="1" customFormat="1" ht="26.25" customHeight="1">
      <c r="A25" s="15" t="s">
        <v>43</v>
      </c>
      <c r="B25" s="15"/>
      <c r="C25" s="15"/>
      <c r="D25" s="15"/>
      <c r="E25" s="15"/>
      <c r="F25" s="15"/>
      <c r="G25" s="9"/>
      <c r="H25" s="44" t="s">
        <v>53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5"/>
      <c r="BW25" s="18">
        <f>BW22</f>
        <v>2585.79</v>
      </c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>
        <f>BW25*5.1%</f>
        <v>131.87528999999998</v>
      </c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</row>
    <row r="26" spans="1:105" s="1" customFormat="1" ht="13.5" customHeight="1">
      <c r="A26" s="15"/>
      <c r="B26" s="15"/>
      <c r="C26" s="15"/>
      <c r="D26" s="15"/>
      <c r="E26" s="15"/>
      <c r="F26" s="15"/>
      <c r="G26" s="27" t="s">
        <v>12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7"/>
      <c r="BW26" s="18" t="s">
        <v>13</v>
      </c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9">
        <f>CM25+CM22+CM19+CM14</f>
        <v>780.9085799999999</v>
      </c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</row>
    <row r="27" ht="3" customHeight="1"/>
    <row r="28" spans="1:105" s="8" customFormat="1" ht="48" customHeight="1" hidden="1">
      <c r="A28" s="39" t="s">
        <v>87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</row>
    <row r="29" ht="12" customHeight="1" hidden="1">
      <c r="EB29" s="2">
        <f>CM26+CL39+CJ8</f>
        <v>3369.5786799999996</v>
      </c>
    </row>
    <row r="30" ht="10.5" customHeight="1" hidden="1"/>
    <row r="31" spans="1:105" s="6" customFormat="1" ht="14.25">
      <c r="A31" s="22" t="s">
        <v>186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</row>
    <row r="32" spans="1:105" s="6" customFormat="1" ht="14.25">
      <c r="A32" s="6" t="s">
        <v>16</v>
      </c>
      <c r="X32" s="23" t="s">
        <v>134</v>
      </c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</row>
    <row r="33" spans="1:105" s="3" customFormat="1" ht="45" customHeight="1">
      <c r="A33" s="34" t="s">
        <v>0</v>
      </c>
      <c r="B33" s="37"/>
      <c r="C33" s="37"/>
      <c r="D33" s="37"/>
      <c r="E33" s="37"/>
      <c r="F33" s="37"/>
      <c r="G33" s="38"/>
      <c r="H33" s="34" t="s">
        <v>56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8"/>
      <c r="AP33" s="34" t="s">
        <v>69</v>
      </c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8"/>
      <c r="BF33" s="34" t="s">
        <v>70</v>
      </c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8"/>
      <c r="BV33" s="34" t="s">
        <v>196</v>
      </c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8"/>
      <c r="CL33" s="34" t="s">
        <v>72</v>
      </c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8"/>
    </row>
    <row r="34" spans="1:105" s="4" customFormat="1" ht="12.75">
      <c r="A34" s="20">
        <v>1</v>
      </c>
      <c r="B34" s="20"/>
      <c r="C34" s="20"/>
      <c r="D34" s="20"/>
      <c r="E34" s="20"/>
      <c r="F34" s="20"/>
      <c r="G34" s="20"/>
      <c r="H34" s="20">
        <v>2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>
        <v>4</v>
      </c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>
        <v>5</v>
      </c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>
        <v>6</v>
      </c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>
        <v>6</v>
      </c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</row>
    <row r="35" spans="1:105" s="5" customFormat="1" ht="15" customHeight="1">
      <c r="A35" s="15" t="s">
        <v>33</v>
      </c>
      <c r="B35" s="15"/>
      <c r="C35" s="15"/>
      <c r="D35" s="15"/>
      <c r="E35" s="15"/>
      <c r="F35" s="15"/>
      <c r="G35" s="15"/>
      <c r="H35" s="21" t="s">
        <v>93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18">
        <v>0.18</v>
      </c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>
        <v>5.87</v>
      </c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>
        <f>CL35*9</f>
        <v>9.450000000000001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>
        <v>1.05</v>
      </c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</row>
    <row r="36" spans="1:105" s="5" customFormat="1" ht="15" customHeight="1">
      <c r="A36" s="34">
        <v>2</v>
      </c>
      <c r="B36" s="35"/>
      <c r="C36" s="35"/>
      <c r="D36" s="35"/>
      <c r="E36" s="35"/>
      <c r="F36" s="35"/>
      <c r="G36" s="36"/>
      <c r="H36" s="31" t="s">
        <v>94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3"/>
      <c r="AP36" s="34">
        <v>0.01</v>
      </c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30"/>
      <c r="BF36" s="34">
        <v>44.11</v>
      </c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30"/>
      <c r="BV36" s="18">
        <f>CL36*9</f>
        <v>3.9699</v>
      </c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34">
        <f>BF36*AP36</f>
        <v>0.4411</v>
      </c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30"/>
    </row>
    <row r="37" spans="1:132" s="5" customFormat="1" ht="15" customHeight="1">
      <c r="A37" s="28" t="s">
        <v>43</v>
      </c>
      <c r="B37" s="29"/>
      <c r="C37" s="29"/>
      <c r="D37" s="29"/>
      <c r="E37" s="29"/>
      <c r="F37" s="29"/>
      <c r="G37" s="30"/>
      <c r="H37" s="31" t="s">
        <v>95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3"/>
      <c r="AP37" s="34">
        <v>0.01</v>
      </c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30"/>
      <c r="BF37" s="34">
        <v>45.9</v>
      </c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30"/>
      <c r="BV37" s="18">
        <f>CL37*9</f>
        <v>4.131</v>
      </c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34">
        <f>BF37*AP37</f>
        <v>0.459</v>
      </c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30"/>
      <c r="EB37" s="5">
        <f>CJ46+CL39+CM26+CJ8</f>
        <v>32016.57868</v>
      </c>
    </row>
    <row r="38" spans="1:105" s="5" customFormat="1" ht="15" customHeight="1">
      <c r="A38" s="15" t="s">
        <v>108</v>
      </c>
      <c r="B38" s="15"/>
      <c r="C38" s="15"/>
      <c r="D38" s="15"/>
      <c r="E38" s="15"/>
      <c r="F38" s="15"/>
      <c r="G38" s="15"/>
      <c r="H38" s="21" t="s">
        <v>96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18">
        <v>0.0005</v>
      </c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>
        <v>1867.23</v>
      </c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>
        <f>CL38*9</f>
        <v>8.370000000000001</v>
      </c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>
        <v>0.93</v>
      </c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</row>
    <row r="39" spans="1:105" s="5" customFormat="1" ht="15" customHeight="1">
      <c r="A39" s="15"/>
      <c r="B39" s="15"/>
      <c r="C39" s="15"/>
      <c r="D39" s="15"/>
      <c r="E39" s="15"/>
      <c r="F39" s="15"/>
      <c r="G39" s="15"/>
      <c r="H39" s="27" t="s">
        <v>12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7"/>
      <c r="AP39" s="18" t="s">
        <v>13</v>
      </c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 t="s">
        <v>13</v>
      </c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>
        <f>BV38+BV37+BV36+BV35</f>
        <v>25.920900000000003</v>
      </c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9">
        <f>CL38+CL37+CL36+CL35</f>
        <v>2.8801</v>
      </c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</row>
    <row r="40" ht="1.5" customHeight="1"/>
    <row r="41" spans="1:105" s="6" customFormat="1" ht="14.25">
      <c r="A41" s="22" t="s">
        <v>187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</row>
    <row r="42" spans="1:105" s="6" customFormat="1" ht="14.25">
      <c r="A42" s="6" t="s">
        <v>16</v>
      </c>
      <c r="X42" s="23" t="s">
        <v>183</v>
      </c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</row>
    <row r="43" spans="1:105" s="3" customFormat="1" ht="45" customHeight="1">
      <c r="A43" s="24" t="s">
        <v>0</v>
      </c>
      <c r="B43" s="25"/>
      <c r="C43" s="25"/>
      <c r="D43" s="25"/>
      <c r="E43" s="25"/>
      <c r="F43" s="25"/>
      <c r="G43" s="26"/>
      <c r="H43" s="24" t="s">
        <v>56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6"/>
      <c r="BD43" s="24" t="s">
        <v>73</v>
      </c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6"/>
      <c r="BT43" s="24" t="s">
        <v>83</v>
      </c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6"/>
      <c r="CJ43" s="24" t="s">
        <v>198</v>
      </c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6"/>
    </row>
    <row r="44" spans="1:105" s="4" customFormat="1" ht="12.75">
      <c r="A44" s="20">
        <v>1</v>
      </c>
      <c r="B44" s="20"/>
      <c r="C44" s="20"/>
      <c r="D44" s="20"/>
      <c r="E44" s="20"/>
      <c r="F44" s="20"/>
      <c r="G44" s="20"/>
      <c r="H44" s="20">
        <v>2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>
        <v>4</v>
      </c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>
        <v>5</v>
      </c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>
        <v>6</v>
      </c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</row>
    <row r="45" spans="1:105" s="5" customFormat="1" ht="15" customHeight="1">
      <c r="A45" s="15" t="s">
        <v>33</v>
      </c>
      <c r="B45" s="15"/>
      <c r="C45" s="15"/>
      <c r="D45" s="15"/>
      <c r="E45" s="15"/>
      <c r="F45" s="15"/>
      <c r="G45" s="15"/>
      <c r="H45" s="21" t="s">
        <v>179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>
        <f>3183*9</f>
        <v>28647</v>
      </c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</row>
    <row r="46" spans="1:105" s="5" customFormat="1" ht="15" customHeight="1">
      <c r="A46" s="15"/>
      <c r="B46" s="15"/>
      <c r="C46" s="15"/>
      <c r="D46" s="15"/>
      <c r="E46" s="15"/>
      <c r="F46" s="15"/>
      <c r="G46" s="15"/>
      <c r="H46" s="16" t="s">
        <v>12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7"/>
      <c r="BD46" s="18" t="s">
        <v>13</v>
      </c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 t="s">
        <v>13</v>
      </c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9">
        <f>CJ45</f>
        <v>28647</v>
      </c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</row>
    <row r="49" ht="12" customHeight="1" hidden="1"/>
  </sheetData>
  <sheetProtection/>
  <mergeCells count="159">
    <mergeCell ref="A2:DA2"/>
    <mergeCell ref="X3:DA3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9:DA9"/>
    <mergeCell ref="X10:DA10"/>
    <mergeCell ref="A11:F11"/>
    <mergeCell ref="G11:BV11"/>
    <mergeCell ref="BW11:CL11"/>
    <mergeCell ref="CM11:DA11"/>
    <mergeCell ref="A12:F12"/>
    <mergeCell ref="G12:BV12"/>
    <mergeCell ref="BW12:CL12"/>
    <mergeCell ref="CM12:DA12"/>
    <mergeCell ref="A13:F13"/>
    <mergeCell ref="H13:BV13"/>
    <mergeCell ref="BW13:CL13"/>
    <mergeCell ref="CM13:DA13"/>
    <mergeCell ref="A14:F15"/>
    <mergeCell ref="H14:BV14"/>
    <mergeCell ref="BW14:CL15"/>
    <mergeCell ref="CM14:DA15"/>
    <mergeCell ref="H15:BV15"/>
    <mergeCell ref="A16:F16"/>
    <mergeCell ref="H16:BV16"/>
    <mergeCell ref="BW16:CL16"/>
    <mergeCell ref="CM16:DA16"/>
    <mergeCell ref="A17:F17"/>
    <mergeCell ref="H17:BV17"/>
    <mergeCell ref="BW17:CL17"/>
    <mergeCell ref="CM17:DA17"/>
    <mergeCell ref="A18:F18"/>
    <mergeCell ref="H18:BV18"/>
    <mergeCell ref="BW18:CL18"/>
    <mergeCell ref="CM18:DA18"/>
    <mergeCell ref="A19:F20"/>
    <mergeCell ref="H19:BV19"/>
    <mergeCell ref="BW19:CL20"/>
    <mergeCell ref="CM19:DA20"/>
    <mergeCell ref="H20:BV20"/>
    <mergeCell ref="A21:F21"/>
    <mergeCell ref="H21:BV21"/>
    <mergeCell ref="BW21:CL21"/>
    <mergeCell ref="CM21:DA21"/>
    <mergeCell ref="A22:F22"/>
    <mergeCell ref="H22:BV22"/>
    <mergeCell ref="BW22:CL22"/>
    <mergeCell ref="CM22:DA22"/>
    <mergeCell ref="A23:F23"/>
    <mergeCell ref="H23:BV23"/>
    <mergeCell ref="BW23:CL23"/>
    <mergeCell ref="CM23:DA23"/>
    <mergeCell ref="A24:F24"/>
    <mergeCell ref="H24:BV24"/>
    <mergeCell ref="BW24:CL24"/>
    <mergeCell ref="CM24:DA24"/>
    <mergeCell ref="A25:F25"/>
    <mergeCell ref="H25:BV25"/>
    <mergeCell ref="BW25:CL25"/>
    <mergeCell ref="CM25:DA25"/>
    <mergeCell ref="A26:F26"/>
    <mergeCell ref="G26:BV26"/>
    <mergeCell ref="BW26:CL26"/>
    <mergeCell ref="CM26:DA26"/>
    <mergeCell ref="A28:DA28"/>
    <mergeCell ref="A31:DA31"/>
    <mergeCell ref="X32:DA32"/>
    <mergeCell ref="A33:G33"/>
    <mergeCell ref="H33:AO33"/>
    <mergeCell ref="AP33:BE33"/>
    <mergeCell ref="BF33:BU33"/>
    <mergeCell ref="BV33:CK33"/>
    <mergeCell ref="CL33:DA33"/>
    <mergeCell ref="A34:G34"/>
    <mergeCell ref="H34:AO34"/>
    <mergeCell ref="AP34:BE34"/>
    <mergeCell ref="BF34:BU34"/>
    <mergeCell ref="BV34:CK34"/>
    <mergeCell ref="CL34:DA34"/>
    <mergeCell ref="A35:G35"/>
    <mergeCell ref="H35:AO35"/>
    <mergeCell ref="AP35:BE35"/>
    <mergeCell ref="BF35:BU35"/>
    <mergeCell ref="BV35:CK35"/>
    <mergeCell ref="CL35:DA35"/>
    <mergeCell ref="A36:G36"/>
    <mergeCell ref="H36:AO36"/>
    <mergeCell ref="AP36:BE36"/>
    <mergeCell ref="BF36:BU36"/>
    <mergeCell ref="BV36:CK36"/>
    <mergeCell ref="CL36:DA36"/>
    <mergeCell ref="A37:G37"/>
    <mergeCell ref="H37:AO37"/>
    <mergeCell ref="AP37:BE37"/>
    <mergeCell ref="BF37:BU37"/>
    <mergeCell ref="BV37:CK37"/>
    <mergeCell ref="CL37:DA37"/>
    <mergeCell ref="A38:G38"/>
    <mergeCell ref="H38:AO38"/>
    <mergeCell ref="AP38:BE38"/>
    <mergeCell ref="BF38:BU38"/>
    <mergeCell ref="BV38:CK38"/>
    <mergeCell ref="CL38:DA38"/>
    <mergeCell ref="BT43:CI43"/>
    <mergeCell ref="CJ43:DA43"/>
    <mergeCell ref="A39:G39"/>
    <mergeCell ref="H39:AO39"/>
    <mergeCell ref="AP39:BE39"/>
    <mergeCell ref="BF39:BU39"/>
    <mergeCell ref="BV39:CK39"/>
    <mergeCell ref="CL39:DA39"/>
    <mergeCell ref="A45:G45"/>
    <mergeCell ref="H45:BC45"/>
    <mergeCell ref="BD45:BS45"/>
    <mergeCell ref="BT45:CI45"/>
    <mergeCell ref="CJ45:DA45"/>
    <mergeCell ref="A41:DA41"/>
    <mergeCell ref="X42:DA42"/>
    <mergeCell ref="A43:G43"/>
    <mergeCell ref="H43:BC43"/>
    <mergeCell ref="BD43:BS43"/>
    <mergeCell ref="A46:G46"/>
    <mergeCell ref="H46:BC46"/>
    <mergeCell ref="BD46:BS46"/>
    <mergeCell ref="BT46:CI46"/>
    <mergeCell ref="CJ46:DA46"/>
    <mergeCell ref="A44:G44"/>
    <mergeCell ref="H44:BC44"/>
    <mergeCell ref="BD44:BS44"/>
    <mergeCell ref="BT44:CI44"/>
    <mergeCell ref="CJ44:DA44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B46"/>
  <sheetViews>
    <sheetView view="pageBreakPreview" zoomScaleSheetLayoutView="100" zoomScalePageLayoutView="0" workbookViewId="0" topLeftCell="A13">
      <selection activeCell="CJ46" sqref="CJ46:DA46"/>
    </sheetView>
  </sheetViews>
  <sheetFormatPr defaultColWidth="0.875" defaultRowHeight="12" customHeight="1"/>
  <cols>
    <col min="1" max="21" width="0.875" style="2" customWidth="1"/>
    <col min="22" max="22" width="1.875" style="2" customWidth="1"/>
    <col min="23" max="40" width="0.875" style="2" customWidth="1"/>
    <col min="41" max="41" width="2.25390625" style="2" customWidth="1"/>
    <col min="42" max="42" width="1.875" style="2" customWidth="1"/>
    <col min="43" max="104" width="0.875" style="2" customWidth="1"/>
    <col min="105" max="105" width="4.00390625" style="2" customWidth="1"/>
    <col min="106" max="131" width="0.875" style="2" customWidth="1"/>
    <col min="132" max="132" width="4.375" style="2" bestFit="1" customWidth="1"/>
    <col min="133" max="16384" width="0.875" style="2" customWidth="1"/>
  </cols>
  <sheetData>
    <row r="1" ht="3" customHeight="1"/>
    <row r="2" spans="1:105" s="6" customFormat="1" ht="27.75" customHeight="1">
      <c r="A2" s="69" t="s">
        <v>180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</row>
    <row r="3" spans="1:105" s="6" customFormat="1" ht="14.25">
      <c r="A3" s="6" t="s">
        <v>16</v>
      </c>
      <c r="X3" s="23" t="s">
        <v>174</v>
      </c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</row>
    <row r="4" spans="1:105" s="3" customFormat="1" ht="45" customHeight="1">
      <c r="A4" s="34" t="s">
        <v>0</v>
      </c>
      <c r="B4" s="37"/>
      <c r="C4" s="37"/>
      <c r="D4" s="37"/>
      <c r="E4" s="37"/>
      <c r="F4" s="38"/>
      <c r="G4" s="34" t="s">
        <v>26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8"/>
      <c r="AE4" s="34" t="s">
        <v>199</v>
      </c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8"/>
      <c r="BD4" s="34" t="s">
        <v>177</v>
      </c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8"/>
      <c r="BT4" s="34" t="s">
        <v>178</v>
      </c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8"/>
      <c r="CJ4" s="34" t="s">
        <v>196</v>
      </c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8"/>
    </row>
    <row r="5" spans="1:105" s="4" customFormat="1" ht="12.75">
      <c r="A5" s="20">
        <v>1</v>
      </c>
      <c r="B5" s="20"/>
      <c r="C5" s="20"/>
      <c r="D5" s="20"/>
      <c r="E5" s="20"/>
      <c r="F5" s="20"/>
      <c r="G5" s="20">
        <v>2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>
        <v>3</v>
      </c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>
        <v>4</v>
      </c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>
        <v>5</v>
      </c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>
        <v>6</v>
      </c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</row>
    <row r="6" spans="1:105" s="4" customFormat="1" ht="28.5" customHeight="1">
      <c r="A6" s="63">
        <v>1</v>
      </c>
      <c r="B6" s="64"/>
      <c r="C6" s="64"/>
      <c r="D6" s="64"/>
      <c r="E6" s="64"/>
      <c r="F6" s="65"/>
      <c r="G6" s="66" t="s">
        <v>176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8"/>
      <c r="AE6" s="63">
        <v>79.8</v>
      </c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5"/>
      <c r="BD6" s="63">
        <v>4</v>
      </c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5"/>
      <c r="BT6" s="63">
        <v>10</v>
      </c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5"/>
      <c r="CJ6" s="63">
        <v>718.74</v>
      </c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5"/>
    </row>
    <row r="7" spans="1:105" s="5" customFormat="1" ht="22.5" customHeight="1">
      <c r="A7" s="15" t="s">
        <v>37</v>
      </c>
      <c r="B7" s="15"/>
      <c r="C7" s="15"/>
      <c r="D7" s="15"/>
      <c r="E7" s="15"/>
      <c r="F7" s="15"/>
      <c r="G7" s="21" t="s">
        <v>175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18">
        <v>79.8</v>
      </c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>
        <v>4</v>
      </c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>
        <v>10</v>
      </c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>
        <v>1867.05</v>
      </c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5" customFormat="1" ht="15" customHeight="1">
      <c r="A8" s="15"/>
      <c r="B8" s="15"/>
      <c r="C8" s="15"/>
      <c r="D8" s="15"/>
      <c r="E8" s="15"/>
      <c r="F8" s="15"/>
      <c r="G8" s="16" t="s">
        <v>12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7"/>
      <c r="AE8" s="18" t="s">
        <v>13</v>
      </c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 t="s">
        <v>13</v>
      </c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 t="s">
        <v>13</v>
      </c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9">
        <f>CJ7+CJ6</f>
        <v>2585.79</v>
      </c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</row>
    <row r="9" spans="1:105" s="6" customFormat="1" ht="41.25" customHeight="1">
      <c r="A9" s="69" t="s">
        <v>30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</row>
    <row r="10" spans="1:105" s="6" customFormat="1" ht="14.25">
      <c r="A10" s="6" t="s">
        <v>16</v>
      </c>
      <c r="X10" s="23" t="s">
        <v>173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1" spans="1:105" ht="55.5" customHeight="1">
      <c r="A11" s="24" t="s">
        <v>0</v>
      </c>
      <c r="B11" s="25"/>
      <c r="C11" s="25"/>
      <c r="D11" s="25"/>
      <c r="E11" s="25"/>
      <c r="F11" s="26"/>
      <c r="G11" s="24" t="s">
        <v>79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6"/>
      <c r="BW11" s="24" t="s">
        <v>32</v>
      </c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6"/>
      <c r="CM11" s="24" t="s">
        <v>31</v>
      </c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s="1" customFormat="1" ht="12.75">
      <c r="A12" s="20">
        <v>1</v>
      </c>
      <c r="B12" s="20"/>
      <c r="C12" s="20"/>
      <c r="D12" s="20"/>
      <c r="E12" s="20"/>
      <c r="F12" s="20"/>
      <c r="G12" s="20">
        <v>2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>
        <v>3</v>
      </c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>
        <v>4</v>
      </c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ht="15" customHeight="1">
      <c r="A13" s="15" t="s">
        <v>33</v>
      </c>
      <c r="B13" s="15"/>
      <c r="C13" s="15"/>
      <c r="D13" s="15"/>
      <c r="E13" s="15"/>
      <c r="F13" s="15"/>
      <c r="G13" s="9"/>
      <c r="H13" s="44" t="s">
        <v>44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5"/>
      <c r="BW13" s="18" t="s">
        <v>13</v>
      </c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</row>
    <row r="14" spans="1:105" s="1" customFormat="1" ht="12.75">
      <c r="A14" s="46" t="s">
        <v>34</v>
      </c>
      <c r="B14" s="47"/>
      <c r="C14" s="47"/>
      <c r="D14" s="47"/>
      <c r="E14" s="47"/>
      <c r="F14" s="48"/>
      <c r="G14" s="11"/>
      <c r="H14" s="52" t="s">
        <v>2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3"/>
      <c r="BW14" s="54">
        <f>CJ8</f>
        <v>2585.79</v>
      </c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6"/>
      <c r="CM14" s="54">
        <f>BW14*22%</f>
        <v>568.8738</v>
      </c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6"/>
    </row>
    <row r="15" spans="1:105" s="1" customFormat="1" ht="12.75">
      <c r="A15" s="49"/>
      <c r="B15" s="50"/>
      <c r="C15" s="50"/>
      <c r="D15" s="50"/>
      <c r="E15" s="50"/>
      <c r="F15" s="51"/>
      <c r="G15" s="10"/>
      <c r="H15" s="60" t="s">
        <v>45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1"/>
      <c r="BW15" s="57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9"/>
      <c r="CM15" s="57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9"/>
    </row>
    <row r="16" spans="1:105" s="1" customFormat="1" ht="2.25" customHeight="1">
      <c r="A16" s="15" t="s">
        <v>35</v>
      </c>
      <c r="B16" s="15"/>
      <c r="C16" s="15"/>
      <c r="D16" s="15"/>
      <c r="E16" s="15"/>
      <c r="F16" s="15"/>
      <c r="G16" s="9"/>
      <c r="H16" s="42" t="s">
        <v>46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3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:105" s="1" customFormat="1" ht="26.25" customHeight="1" hidden="1">
      <c r="A17" s="15" t="s">
        <v>36</v>
      </c>
      <c r="B17" s="15"/>
      <c r="C17" s="15"/>
      <c r="D17" s="15"/>
      <c r="E17" s="15"/>
      <c r="F17" s="15"/>
      <c r="G17" s="9"/>
      <c r="H17" s="42" t="s">
        <v>47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3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:105" s="1" customFormat="1" ht="26.25" customHeight="1" hidden="1">
      <c r="A18" s="15" t="s">
        <v>37</v>
      </c>
      <c r="B18" s="15"/>
      <c r="C18" s="15"/>
      <c r="D18" s="15"/>
      <c r="E18" s="15"/>
      <c r="F18" s="15"/>
      <c r="G18" s="9"/>
      <c r="H18" s="44" t="s">
        <v>48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5"/>
      <c r="BW18" s="18" t="s">
        <v>13</v>
      </c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  <row r="19" spans="1:105" s="1" customFormat="1" ht="12.75">
      <c r="A19" s="46" t="s">
        <v>38</v>
      </c>
      <c r="B19" s="47"/>
      <c r="C19" s="47"/>
      <c r="D19" s="47"/>
      <c r="E19" s="47"/>
      <c r="F19" s="48"/>
      <c r="G19" s="11"/>
      <c r="H19" s="52" t="s">
        <v>2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3"/>
      <c r="BW19" s="54">
        <f>BW14</f>
        <v>2585.79</v>
      </c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6"/>
      <c r="CM19" s="54">
        <f>BW19*2.9%</f>
        <v>74.98791</v>
      </c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6"/>
    </row>
    <row r="20" spans="1:132" s="1" customFormat="1" ht="25.5" customHeight="1">
      <c r="A20" s="49"/>
      <c r="B20" s="50"/>
      <c r="C20" s="50"/>
      <c r="D20" s="50"/>
      <c r="E20" s="50"/>
      <c r="F20" s="51"/>
      <c r="G20" s="10"/>
      <c r="H20" s="60" t="s">
        <v>49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1"/>
      <c r="BW20" s="57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9"/>
      <c r="CM20" s="57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9"/>
      <c r="EB20" s="1">
        <f>CJ8+CM26+CL39</f>
        <v>3369.5786799999996</v>
      </c>
    </row>
    <row r="21" spans="1:105" s="1" customFormat="1" ht="26.25" customHeight="1">
      <c r="A21" s="15" t="s">
        <v>39</v>
      </c>
      <c r="B21" s="15"/>
      <c r="C21" s="15"/>
      <c r="D21" s="15"/>
      <c r="E21" s="15"/>
      <c r="F21" s="15"/>
      <c r="G21" s="9"/>
      <c r="H21" s="42" t="s">
        <v>50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3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</row>
    <row r="22" spans="1:105" s="1" customFormat="1" ht="27" customHeight="1">
      <c r="A22" s="15" t="s">
        <v>40</v>
      </c>
      <c r="B22" s="15"/>
      <c r="C22" s="15"/>
      <c r="D22" s="15"/>
      <c r="E22" s="15"/>
      <c r="F22" s="15"/>
      <c r="G22" s="9"/>
      <c r="H22" s="42" t="s">
        <v>51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3"/>
      <c r="BW22" s="18">
        <f>BW19</f>
        <v>2585.79</v>
      </c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>
        <f>BW22*0.2%</f>
        <v>5.17158</v>
      </c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</row>
    <row r="23" spans="1:105" s="1" customFormat="1" ht="27" customHeight="1" hidden="1">
      <c r="A23" s="15" t="s">
        <v>41</v>
      </c>
      <c r="B23" s="15"/>
      <c r="C23" s="15"/>
      <c r="D23" s="15"/>
      <c r="E23" s="15"/>
      <c r="F23" s="15"/>
      <c r="G23" s="9"/>
      <c r="H23" s="42" t="s">
        <v>52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3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</row>
    <row r="24" spans="1:105" s="1" customFormat="1" ht="27" customHeight="1" hidden="1">
      <c r="A24" s="15" t="s">
        <v>42</v>
      </c>
      <c r="B24" s="15"/>
      <c r="C24" s="15"/>
      <c r="D24" s="15"/>
      <c r="E24" s="15"/>
      <c r="F24" s="15"/>
      <c r="G24" s="9"/>
      <c r="H24" s="42" t="s">
        <v>52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3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</row>
    <row r="25" spans="1:105" s="1" customFormat="1" ht="26.25" customHeight="1">
      <c r="A25" s="15" t="s">
        <v>43</v>
      </c>
      <c r="B25" s="15"/>
      <c r="C25" s="15"/>
      <c r="D25" s="15"/>
      <c r="E25" s="15"/>
      <c r="F25" s="15"/>
      <c r="G25" s="9"/>
      <c r="H25" s="44" t="s">
        <v>53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5"/>
      <c r="BW25" s="18">
        <f>BW22</f>
        <v>2585.79</v>
      </c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>
        <f>BW25*5.1%</f>
        <v>131.87528999999998</v>
      </c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</row>
    <row r="26" spans="1:105" s="1" customFormat="1" ht="13.5" customHeight="1">
      <c r="A26" s="15"/>
      <c r="B26" s="15"/>
      <c r="C26" s="15"/>
      <c r="D26" s="15"/>
      <c r="E26" s="15"/>
      <c r="F26" s="15"/>
      <c r="G26" s="27" t="s">
        <v>12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7"/>
      <c r="BW26" s="18" t="s">
        <v>13</v>
      </c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9">
        <f>CM25+CM22+CM19+CM14</f>
        <v>780.9085799999999</v>
      </c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</row>
    <row r="27" ht="2.25" customHeight="1"/>
    <row r="28" spans="1:105" s="8" customFormat="1" ht="48" customHeight="1" hidden="1">
      <c r="A28" s="39" t="s">
        <v>87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</row>
    <row r="29" ht="12" customHeight="1" hidden="1">
      <c r="EB29" s="2">
        <f>CM26+CL39+CJ8</f>
        <v>3369.5786799999996</v>
      </c>
    </row>
    <row r="30" ht="10.5" customHeight="1" hidden="1"/>
    <row r="31" spans="1:105" s="6" customFormat="1" ht="14.25">
      <c r="A31" s="22" t="s">
        <v>120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</row>
    <row r="32" spans="1:105" s="6" customFormat="1" ht="14.25">
      <c r="A32" s="6" t="s">
        <v>16</v>
      </c>
      <c r="X32" s="23" t="s">
        <v>134</v>
      </c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</row>
    <row r="33" spans="1:105" s="3" customFormat="1" ht="45" customHeight="1">
      <c r="A33" s="34" t="s">
        <v>0</v>
      </c>
      <c r="B33" s="37"/>
      <c r="C33" s="37"/>
      <c r="D33" s="37"/>
      <c r="E33" s="37"/>
      <c r="F33" s="37"/>
      <c r="G33" s="38"/>
      <c r="H33" s="34" t="s">
        <v>56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8"/>
      <c r="AP33" s="34" t="s">
        <v>69</v>
      </c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8"/>
      <c r="BF33" s="34" t="s">
        <v>70</v>
      </c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8"/>
      <c r="BV33" s="34" t="s">
        <v>196</v>
      </c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8"/>
      <c r="CL33" s="34" t="s">
        <v>72</v>
      </c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8"/>
    </row>
    <row r="34" spans="1:105" s="4" customFormat="1" ht="12.75">
      <c r="A34" s="20">
        <v>1</v>
      </c>
      <c r="B34" s="20"/>
      <c r="C34" s="20"/>
      <c r="D34" s="20"/>
      <c r="E34" s="20"/>
      <c r="F34" s="20"/>
      <c r="G34" s="20"/>
      <c r="H34" s="20">
        <v>2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>
        <v>4</v>
      </c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>
        <v>5</v>
      </c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>
        <v>6</v>
      </c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>
        <v>6</v>
      </c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</row>
    <row r="35" spans="1:105" s="5" customFormat="1" ht="15" customHeight="1">
      <c r="A35" s="15" t="s">
        <v>33</v>
      </c>
      <c r="B35" s="15"/>
      <c r="C35" s="15"/>
      <c r="D35" s="15"/>
      <c r="E35" s="15"/>
      <c r="F35" s="15"/>
      <c r="G35" s="15"/>
      <c r="H35" s="21" t="s">
        <v>93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18">
        <v>0.18</v>
      </c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>
        <v>5.87</v>
      </c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>
        <v>9.45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>
        <v>1.05</v>
      </c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</row>
    <row r="36" spans="1:105" s="5" customFormat="1" ht="15" customHeight="1">
      <c r="A36" s="34">
        <v>2</v>
      </c>
      <c r="B36" s="35"/>
      <c r="C36" s="35"/>
      <c r="D36" s="35"/>
      <c r="E36" s="35"/>
      <c r="F36" s="35"/>
      <c r="G36" s="36"/>
      <c r="H36" s="31" t="s">
        <v>94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3"/>
      <c r="AP36" s="34">
        <v>0.01</v>
      </c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30"/>
      <c r="BF36" s="34">
        <v>44.11</v>
      </c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30"/>
      <c r="BV36" s="34">
        <v>3.9699</v>
      </c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30"/>
      <c r="CL36" s="34">
        <f>BF36*AP36</f>
        <v>0.4411</v>
      </c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30"/>
    </row>
    <row r="37" spans="1:132" s="5" customFormat="1" ht="15" customHeight="1">
      <c r="A37" s="28" t="s">
        <v>43</v>
      </c>
      <c r="B37" s="29"/>
      <c r="C37" s="29"/>
      <c r="D37" s="29"/>
      <c r="E37" s="29"/>
      <c r="F37" s="29"/>
      <c r="G37" s="30"/>
      <c r="H37" s="31" t="s">
        <v>95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3"/>
      <c r="AP37" s="34">
        <v>0.01</v>
      </c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30"/>
      <c r="BF37" s="34">
        <v>45.9</v>
      </c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30"/>
      <c r="BV37" s="34">
        <v>4.131</v>
      </c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30"/>
      <c r="CL37" s="34">
        <f>BF37*AP37</f>
        <v>0.459</v>
      </c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30"/>
      <c r="EB37" s="5">
        <f>CJ46+CL39+CM26+CJ8</f>
        <v>29856.57868</v>
      </c>
    </row>
    <row r="38" spans="1:105" s="5" customFormat="1" ht="15" customHeight="1">
      <c r="A38" s="15" t="s">
        <v>108</v>
      </c>
      <c r="B38" s="15"/>
      <c r="C38" s="15"/>
      <c r="D38" s="15"/>
      <c r="E38" s="15"/>
      <c r="F38" s="15"/>
      <c r="G38" s="15"/>
      <c r="H38" s="21" t="s">
        <v>96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18">
        <v>0.0005</v>
      </c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>
        <v>1867.23</v>
      </c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>
        <v>8.37</v>
      </c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>
        <v>0.93</v>
      </c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</row>
    <row r="39" spans="1:105" s="5" customFormat="1" ht="15" customHeight="1">
      <c r="A39" s="15"/>
      <c r="B39" s="15"/>
      <c r="C39" s="15"/>
      <c r="D39" s="15"/>
      <c r="E39" s="15"/>
      <c r="F39" s="15"/>
      <c r="G39" s="15"/>
      <c r="H39" s="27" t="s">
        <v>12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7"/>
      <c r="AP39" s="18" t="s">
        <v>13</v>
      </c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 t="s">
        <v>13</v>
      </c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>
        <v>25.92</v>
      </c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9">
        <f>CL38+CL37+CL36+CL35</f>
        <v>2.8801</v>
      </c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</row>
    <row r="41" spans="1:105" s="6" customFormat="1" ht="14.25">
      <c r="A41" s="22" t="s">
        <v>101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</row>
    <row r="42" spans="1:105" s="6" customFormat="1" ht="14.25">
      <c r="A42" s="6" t="s">
        <v>16</v>
      </c>
      <c r="X42" s="23" t="s">
        <v>183</v>
      </c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</row>
    <row r="43" spans="1:105" s="3" customFormat="1" ht="45" customHeight="1">
      <c r="A43" s="24" t="s">
        <v>0</v>
      </c>
      <c r="B43" s="25"/>
      <c r="C43" s="25"/>
      <c r="D43" s="25"/>
      <c r="E43" s="25"/>
      <c r="F43" s="25"/>
      <c r="G43" s="26"/>
      <c r="H43" s="24" t="s">
        <v>56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6"/>
      <c r="BD43" s="24" t="s">
        <v>73</v>
      </c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6"/>
      <c r="BT43" s="24" t="s">
        <v>83</v>
      </c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6"/>
      <c r="CJ43" s="24" t="s">
        <v>200</v>
      </c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6"/>
    </row>
    <row r="44" spans="1:105" s="4" customFormat="1" ht="12.75">
      <c r="A44" s="20">
        <v>1</v>
      </c>
      <c r="B44" s="20"/>
      <c r="C44" s="20"/>
      <c r="D44" s="20"/>
      <c r="E44" s="20"/>
      <c r="F44" s="20"/>
      <c r="G44" s="20"/>
      <c r="H44" s="20">
        <v>2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>
        <v>4</v>
      </c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>
        <v>5</v>
      </c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>
        <v>6</v>
      </c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</row>
    <row r="45" spans="1:105" s="5" customFormat="1" ht="15" customHeight="1">
      <c r="A45" s="15" t="s">
        <v>33</v>
      </c>
      <c r="B45" s="15"/>
      <c r="C45" s="15"/>
      <c r="D45" s="15"/>
      <c r="E45" s="15"/>
      <c r="F45" s="15"/>
      <c r="G45" s="15"/>
      <c r="H45" s="21" t="s">
        <v>179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>
        <f>2943*9</f>
        <v>26487</v>
      </c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</row>
    <row r="46" spans="1:105" s="5" customFormat="1" ht="15" customHeight="1">
      <c r="A46" s="15"/>
      <c r="B46" s="15"/>
      <c r="C46" s="15"/>
      <c r="D46" s="15"/>
      <c r="E46" s="15"/>
      <c r="F46" s="15"/>
      <c r="G46" s="15"/>
      <c r="H46" s="16" t="s">
        <v>12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7"/>
      <c r="BD46" s="18" t="s">
        <v>13</v>
      </c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 t="s">
        <v>13</v>
      </c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9">
        <f>CJ45</f>
        <v>26487</v>
      </c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</row>
    <row r="49" ht="12" customHeight="1" hidden="1"/>
  </sheetData>
  <sheetProtection/>
  <mergeCells count="159">
    <mergeCell ref="A2:DA2"/>
    <mergeCell ref="X3:DA3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9:DA9"/>
    <mergeCell ref="X10:DA10"/>
    <mergeCell ref="A11:F11"/>
    <mergeCell ref="G11:BV11"/>
    <mergeCell ref="BW11:CL11"/>
    <mergeCell ref="CM11:DA11"/>
    <mergeCell ref="A12:F12"/>
    <mergeCell ref="G12:BV12"/>
    <mergeCell ref="BW12:CL12"/>
    <mergeCell ref="CM12:DA12"/>
    <mergeCell ref="A13:F13"/>
    <mergeCell ref="H13:BV13"/>
    <mergeCell ref="BW13:CL13"/>
    <mergeCell ref="CM13:DA13"/>
    <mergeCell ref="A14:F15"/>
    <mergeCell ref="H14:BV14"/>
    <mergeCell ref="BW14:CL15"/>
    <mergeCell ref="CM14:DA15"/>
    <mergeCell ref="H15:BV15"/>
    <mergeCell ref="A16:F16"/>
    <mergeCell ref="H16:BV16"/>
    <mergeCell ref="BW16:CL16"/>
    <mergeCell ref="CM16:DA16"/>
    <mergeCell ref="A17:F17"/>
    <mergeCell ref="H17:BV17"/>
    <mergeCell ref="BW17:CL17"/>
    <mergeCell ref="CM17:DA17"/>
    <mergeCell ref="A18:F18"/>
    <mergeCell ref="H18:BV18"/>
    <mergeCell ref="BW18:CL18"/>
    <mergeCell ref="CM18:DA18"/>
    <mergeCell ref="A19:F20"/>
    <mergeCell ref="H19:BV19"/>
    <mergeCell ref="BW19:CL20"/>
    <mergeCell ref="CM19:DA20"/>
    <mergeCell ref="H20:BV20"/>
    <mergeCell ref="A21:F21"/>
    <mergeCell ref="H21:BV21"/>
    <mergeCell ref="BW21:CL21"/>
    <mergeCell ref="CM21:DA21"/>
    <mergeCell ref="A22:F22"/>
    <mergeCell ref="H22:BV22"/>
    <mergeCell ref="BW22:CL22"/>
    <mergeCell ref="CM22:DA22"/>
    <mergeCell ref="A23:F23"/>
    <mergeCell ref="H23:BV23"/>
    <mergeCell ref="BW23:CL23"/>
    <mergeCell ref="CM23:DA23"/>
    <mergeCell ref="A24:F24"/>
    <mergeCell ref="H24:BV24"/>
    <mergeCell ref="BW24:CL24"/>
    <mergeCell ref="CM24:DA24"/>
    <mergeCell ref="A25:F25"/>
    <mergeCell ref="H25:BV25"/>
    <mergeCell ref="BW25:CL25"/>
    <mergeCell ref="CM25:DA25"/>
    <mergeCell ref="A26:F26"/>
    <mergeCell ref="G26:BV26"/>
    <mergeCell ref="BW26:CL26"/>
    <mergeCell ref="CM26:DA26"/>
    <mergeCell ref="A28:DA28"/>
    <mergeCell ref="A31:DA31"/>
    <mergeCell ref="X32:DA32"/>
    <mergeCell ref="A33:G33"/>
    <mergeCell ref="H33:AO33"/>
    <mergeCell ref="AP33:BE33"/>
    <mergeCell ref="BF33:BU33"/>
    <mergeCell ref="BV33:CK33"/>
    <mergeCell ref="CL33:DA33"/>
    <mergeCell ref="A34:G34"/>
    <mergeCell ref="H34:AO34"/>
    <mergeCell ref="AP34:BE34"/>
    <mergeCell ref="BF34:BU34"/>
    <mergeCell ref="BV34:CK34"/>
    <mergeCell ref="CL34:DA34"/>
    <mergeCell ref="A35:G35"/>
    <mergeCell ref="H35:AO35"/>
    <mergeCell ref="AP35:BE35"/>
    <mergeCell ref="BF35:BU35"/>
    <mergeCell ref="BV35:CK35"/>
    <mergeCell ref="CL35:DA35"/>
    <mergeCell ref="A36:G36"/>
    <mergeCell ref="H36:AO36"/>
    <mergeCell ref="AP36:BE36"/>
    <mergeCell ref="BF36:BU36"/>
    <mergeCell ref="BV36:CK36"/>
    <mergeCell ref="CL36:DA36"/>
    <mergeCell ref="A37:G37"/>
    <mergeCell ref="H37:AO37"/>
    <mergeCell ref="AP37:BE37"/>
    <mergeCell ref="BF37:BU37"/>
    <mergeCell ref="BV37:CK37"/>
    <mergeCell ref="CL37:DA37"/>
    <mergeCell ref="A38:G38"/>
    <mergeCell ref="H38:AO38"/>
    <mergeCell ref="AP38:BE38"/>
    <mergeCell ref="BF38:BU38"/>
    <mergeCell ref="BV38:CK38"/>
    <mergeCell ref="CL38:DA38"/>
    <mergeCell ref="BT43:CI43"/>
    <mergeCell ref="CJ43:DA43"/>
    <mergeCell ref="A39:G39"/>
    <mergeCell ref="H39:AO39"/>
    <mergeCell ref="AP39:BE39"/>
    <mergeCell ref="BF39:BU39"/>
    <mergeCell ref="BV39:CK39"/>
    <mergeCell ref="CL39:DA39"/>
    <mergeCell ref="A45:G45"/>
    <mergeCell ref="H45:BC45"/>
    <mergeCell ref="BD45:BS45"/>
    <mergeCell ref="BT45:CI45"/>
    <mergeCell ref="CJ45:DA45"/>
    <mergeCell ref="A41:DA41"/>
    <mergeCell ref="X42:DA42"/>
    <mergeCell ref="A43:G43"/>
    <mergeCell ref="H43:BC43"/>
    <mergeCell ref="BD43:BS43"/>
    <mergeCell ref="A46:G46"/>
    <mergeCell ref="H46:BC46"/>
    <mergeCell ref="BD46:BS46"/>
    <mergeCell ref="BT46:CI46"/>
    <mergeCell ref="CJ46:DA46"/>
    <mergeCell ref="A44:G44"/>
    <mergeCell ref="H44:BC44"/>
    <mergeCell ref="BD44:BS44"/>
    <mergeCell ref="BT44:CI44"/>
    <mergeCell ref="CJ44:DA44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EB46"/>
  <sheetViews>
    <sheetView view="pageBreakPreview" zoomScaleSheetLayoutView="100" zoomScalePageLayoutView="0" workbookViewId="0" topLeftCell="A13">
      <selection activeCell="CJ46" sqref="CJ46:DA46"/>
    </sheetView>
  </sheetViews>
  <sheetFormatPr defaultColWidth="0.875" defaultRowHeight="12" customHeight="1"/>
  <cols>
    <col min="1" max="21" width="0.875" style="2" customWidth="1"/>
    <col min="22" max="22" width="1.875" style="2" customWidth="1"/>
    <col min="23" max="40" width="0.875" style="2" customWidth="1"/>
    <col min="41" max="41" width="2.25390625" style="2" customWidth="1"/>
    <col min="42" max="42" width="1.875" style="2" customWidth="1"/>
    <col min="43" max="104" width="0.875" style="2" customWidth="1"/>
    <col min="105" max="105" width="4.00390625" style="2" customWidth="1"/>
    <col min="106" max="131" width="0.875" style="2" customWidth="1"/>
    <col min="132" max="132" width="4.375" style="2" bestFit="1" customWidth="1"/>
    <col min="133" max="16384" width="0.875" style="2" customWidth="1"/>
  </cols>
  <sheetData>
    <row r="1" ht="3" customHeight="1"/>
    <row r="2" spans="1:105" s="6" customFormat="1" ht="27.75" customHeight="1">
      <c r="A2" s="69" t="s">
        <v>192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</row>
    <row r="3" spans="1:105" s="6" customFormat="1" ht="14.25">
      <c r="A3" s="6" t="s">
        <v>16</v>
      </c>
      <c r="X3" s="23" t="s">
        <v>174</v>
      </c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</row>
    <row r="4" spans="1:105" s="3" customFormat="1" ht="45" customHeight="1">
      <c r="A4" s="34" t="s">
        <v>0</v>
      </c>
      <c r="B4" s="37"/>
      <c r="C4" s="37"/>
      <c r="D4" s="37"/>
      <c r="E4" s="37"/>
      <c r="F4" s="38"/>
      <c r="G4" s="34" t="s">
        <v>26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8"/>
      <c r="AE4" s="34" t="s">
        <v>193</v>
      </c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8"/>
      <c r="BD4" s="34" t="s">
        <v>197</v>
      </c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8"/>
      <c r="BT4" s="34" t="s">
        <v>178</v>
      </c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8"/>
      <c r="CJ4" s="34" t="s">
        <v>196</v>
      </c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8"/>
    </row>
    <row r="5" spans="1:105" s="4" customFormat="1" ht="12.75">
      <c r="A5" s="20">
        <v>1</v>
      </c>
      <c r="B5" s="20"/>
      <c r="C5" s="20"/>
      <c r="D5" s="20"/>
      <c r="E5" s="20"/>
      <c r="F5" s="20"/>
      <c r="G5" s="20">
        <v>2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>
        <v>3</v>
      </c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>
        <v>4</v>
      </c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>
        <v>5</v>
      </c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>
        <v>6</v>
      </c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</row>
    <row r="6" spans="1:105" s="4" customFormat="1" ht="28.5" customHeight="1">
      <c r="A6" s="63">
        <v>1</v>
      </c>
      <c r="B6" s="64"/>
      <c r="C6" s="64"/>
      <c r="D6" s="64"/>
      <c r="E6" s="64"/>
      <c r="F6" s="65"/>
      <c r="G6" s="66" t="s">
        <v>176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8"/>
      <c r="AE6" s="63">
        <v>79.86</v>
      </c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5"/>
      <c r="BD6" s="63">
        <v>4</v>
      </c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5"/>
      <c r="BT6" s="63">
        <v>10</v>
      </c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5"/>
      <c r="CJ6" s="63">
        <f>AE6*9</f>
        <v>718.74</v>
      </c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5"/>
    </row>
    <row r="7" spans="1:105" s="5" customFormat="1" ht="22.5" customHeight="1">
      <c r="A7" s="15" t="s">
        <v>37</v>
      </c>
      <c r="B7" s="15"/>
      <c r="C7" s="15"/>
      <c r="D7" s="15"/>
      <c r="E7" s="15"/>
      <c r="F7" s="15"/>
      <c r="G7" s="21" t="s">
        <v>175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18">
        <v>207.45</v>
      </c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>
        <v>4</v>
      </c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>
        <v>10</v>
      </c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>
        <f>AE7*9</f>
        <v>1867.05</v>
      </c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5" customFormat="1" ht="15" customHeight="1">
      <c r="A8" s="15"/>
      <c r="B8" s="15"/>
      <c r="C8" s="15"/>
      <c r="D8" s="15"/>
      <c r="E8" s="15"/>
      <c r="F8" s="15"/>
      <c r="G8" s="16" t="s">
        <v>12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7"/>
      <c r="AE8" s="18" t="s">
        <v>13</v>
      </c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 t="s">
        <v>13</v>
      </c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 t="s">
        <v>13</v>
      </c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9">
        <f>CJ7+CJ6</f>
        <v>2585.79</v>
      </c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</row>
    <row r="9" spans="1:105" s="6" customFormat="1" ht="41.25" customHeight="1">
      <c r="A9" s="69" t="s">
        <v>30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</row>
    <row r="10" spans="1:105" s="6" customFormat="1" ht="14.25">
      <c r="A10" s="6" t="s">
        <v>16</v>
      </c>
      <c r="X10" s="23" t="s">
        <v>173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1" spans="1:105" ht="55.5" customHeight="1">
      <c r="A11" s="24" t="s">
        <v>0</v>
      </c>
      <c r="B11" s="25"/>
      <c r="C11" s="25"/>
      <c r="D11" s="25"/>
      <c r="E11" s="25"/>
      <c r="F11" s="26"/>
      <c r="G11" s="24" t="s">
        <v>79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6"/>
      <c r="BW11" s="24" t="s">
        <v>32</v>
      </c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6"/>
      <c r="CM11" s="24" t="s">
        <v>31</v>
      </c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s="1" customFormat="1" ht="12.75">
      <c r="A12" s="20">
        <v>1</v>
      </c>
      <c r="B12" s="20"/>
      <c r="C12" s="20"/>
      <c r="D12" s="20"/>
      <c r="E12" s="20"/>
      <c r="F12" s="20"/>
      <c r="G12" s="20">
        <v>2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>
        <v>3</v>
      </c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>
        <v>4</v>
      </c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ht="15" customHeight="1">
      <c r="A13" s="15" t="s">
        <v>33</v>
      </c>
      <c r="B13" s="15"/>
      <c r="C13" s="15"/>
      <c r="D13" s="15"/>
      <c r="E13" s="15"/>
      <c r="F13" s="15"/>
      <c r="G13" s="9"/>
      <c r="H13" s="44" t="s">
        <v>44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5"/>
      <c r="BW13" s="18" t="s">
        <v>13</v>
      </c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</row>
    <row r="14" spans="1:132" s="1" customFormat="1" ht="12.75">
      <c r="A14" s="46" t="s">
        <v>34</v>
      </c>
      <c r="B14" s="47"/>
      <c r="C14" s="47"/>
      <c r="D14" s="47"/>
      <c r="E14" s="47"/>
      <c r="F14" s="48"/>
      <c r="G14" s="11"/>
      <c r="H14" s="52" t="s">
        <v>2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3"/>
      <c r="BW14" s="54">
        <f>CJ8</f>
        <v>2585.79</v>
      </c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6"/>
      <c r="CM14" s="54">
        <f>BW14*22%</f>
        <v>568.8738</v>
      </c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6"/>
      <c r="EB14" s="1">
        <f>CJ8+CM26+CL39</f>
        <v>3392.61948</v>
      </c>
    </row>
    <row r="15" spans="1:105" s="1" customFormat="1" ht="12.75">
      <c r="A15" s="49"/>
      <c r="B15" s="50"/>
      <c r="C15" s="50"/>
      <c r="D15" s="50"/>
      <c r="E15" s="50"/>
      <c r="F15" s="51"/>
      <c r="G15" s="10"/>
      <c r="H15" s="60" t="s">
        <v>45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1"/>
      <c r="BW15" s="57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9"/>
      <c r="CM15" s="57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9"/>
    </row>
    <row r="16" spans="1:105" s="1" customFormat="1" ht="2.25" customHeight="1">
      <c r="A16" s="15" t="s">
        <v>35</v>
      </c>
      <c r="B16" s="15"/>
      <c r="C16" s="15"/>
      <c r="D16" s="15"/>
      <c r="E16" s="15"/>
      <c r="F16" s="15"/>
      <c r="G16" s="9"/>
      <c r="H16" s="42" t="s">
        <v>46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3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:105" s="1" customFormat="1" ht="26.25" customHeight="1" hidden="1">
      <c r="A17" s="15" t="s">
        <v>36</v>
      </c>
      <c r="B17" s="15"/>
      <c r="C17" s="15"/>
      <c r="D17" s="15"/>
      <c r="E17" s="15"/>
      <c r="F17" s="15"/>
      <c r="G17" s="9"/>
      <c r="H17" s="42" t="s">
        <v>47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3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:105" s="1" customFormat="1" ht="26.25" customHeight="1" hidden="1">
      <c r="A18" s="15" t="s">
        <v>37</v>
      </c>
      <c r="B18" s="15"/>
      <c r="C18" s="15"/>
      <c r="D18" s="15"/>
      <c r="E18" s="15"/>
      <c r="F18" s="15"/>
      <c r="G18" s="9"/>
      <c r="H18" s="44" t="s">
        <v>48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5"/>
      <c r="BW18" s="18" t="s">
        <v>13</v>
      </c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  <row r="19" spans="1:105" s="1" customFormat="1" ht="12.75">
      <c r="A19" s="46" t="s">
        <v>38</v>
      </c>
      <c r="B19" s="47"/>
      <c r="C19" s="47"/>
      <c r="D19" s="47"/>
      <c r="E19" s="47"/>
      <c r="F19" s="48"/>
      <c r="G19" s="11"/>
      <c r="H19" s="52" t="s">
        <v>2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3"/>
      <c r="BW19" s="54">
        <f>BW14</f>
        <v>2585.79</v>
      </c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6"/>
      <c r="CM19" s="54">
        <f>BW19*2.9%</f>
        <v>74.98791</v>
      </c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6"/>
    </row>
    <row r="20" spans="1:105" s="1" customFormat="1" ht="25.5" customHeight="1">
      <c r="A20" s="49"/>
      <c r="B20" s="50"/>
      <c r="C20" s="50"/>
      <c r="D20" s="50"/>
      <c r="E20" s="50"/>
      <c r="F20" s="51"/>
      <c r="G20" s="10"/>
      <c r="H20" s="60" t="s">
        <v>49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1"/>
      <c r="BW20" s="57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9"/>
      <c r="CM20" s="57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9"/>
    </row>
    <row r="21" spans="1:105" s="1" customFormat="1" ht="26.25" customHeight="1">
      <c r="A21" s="15" t="s">
        <v>39</v>
      </c>
      <c r="B21" s="15"/>
      <c r="C21" s="15"/>
      <c r="D21" s="15"/>
      <c r="E21" s="15"/>
      <c r="F21" s="15"/>
      <c r="G21" s="9"/>
      <c r="H21" s="42" t="s">
        <v>50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3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</row>
    <row r="22" spans="1:105" s="1" customFormat="1" ht="26.25" customHeight="1">
      <c r="A22" s="15" t="s">
        <v>40</v>
      </c>
      <c r="B22" s="15"/>
      <c r="C22" s="15"/>
      <c r="D22" s="15"/>
      <c r="E22" s="15"/>
      <c r="F22" s="15"/>
      <c r="G22" s="9"/>
      <c r="H22" s="42" t="s">
        <v>51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3"/>
      <c r="BW22" s="18">
        <f>BW19</f>
        <v>2585.79</v>
      </c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>
        <f>BW22*0.2%</f>
        <v>5.17158</v>
      </c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</row>
    <row r="23" spans="1:105" s="1" customFormat="1" ht="27" customHeight="1" hidden="1">
      <c r="A23" s="15" t="s">
        <v>41</v>
      </c>
      <c r="B23" s="15"/>
      <c r="C23" s="15"/>
      <c r="D23" s="15"/>
      <c r="E23" s="15"/>
      <c r="F23" s="15"/>
      <c r="G23" s="9"/>
      <c r="H23" s="42" t="s">
        <v>52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3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</row>
    <row r="24" spans="1:105" s="1" customFormat="1" ht="27" customHeight="1" hidden="1">
      <c r="A24" s="15" t="s">
        <v>42</v>
      </c>
      <c r="B24" s="15"/>
      <c r="C24" s="15"/>
      <c r="D24" s="15"/>
      <c r="E24" s="15"/>
      <c r="F24" s="15"/>
      <c r="G24" s="9"/>
      <c r="H24" s="42" t="s">
        <v>52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3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</row>
    <row r="25" spans="1:105" s="1" customFormat="1" ht="26.25" customHeight="1">
      <c r="A25" s="15" t="s">
        <v>43</v>
      </c>
      <c r="B25" s="15"/>
      <c r="C25" s="15"/>
      <c r="D25" s="15"/>
      <c r="E25" s="15"/>
      <c r="F25" s="15"/>
      <c r="G25" s="9"/>
      <c r="H25" s="44" t="s">
        <v>53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5"/>
      <c r="BW25" s="18">
        <f>BW22</f>
        <v>2585.79</v>
      </c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>
        <f>BW25*5.1%</f>
        <v>131.87528999999998</v>
      </c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</row>
    <row r="26" spans="1:105" s="1" customFormat="1" ht="13.5" customHeight="1">
      <c r="A26" s="15"/>
      <c r="B26" s="15"/>
      <c r="C26" s="15"/>
      <c r="D26" s="15"/>
      <c r="E26" s="15"/>
      <c r="F26" s="15"/>
      <c r="G26" s="27" t="s">
        <v>12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7"/>
      <c r="BW26" s="18" t="s">
        <v>13</v>
      </c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9">
        <f>CM25+CM22+CM19+CM14</f>
        <v>780.9085799999999</v>
      </c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</row>
    <row r="27" ht="2.25" customHeight="1"/>
    <row r="28" spans="1:105" s="8" customFormat="1" ht="48" customHeight="1" hidden="1">
      <c r="A28" s="39" t="s">
        <v>87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</row>
    <row r="29" ht="12" customHeight="1" hidden="1"/>
    <row r="30" ht="10.5" customHeight="1" hidden="1"/>
    <row r="31" spans="1:105" s="6" customFormat="1" ht="14.25">
      <c r="A31" s="22" t="s">
        <v>120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</row>
    <row r="32" spans="1:105" s="6" customFormat="1" ht="14.25">
      <c r="A32" s="6" t="s">
        <v>16</v>
      </c>
      <c r="X32" s="23" t="s">
        <v>134</v>
      </c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</row>
    <row r="33" spans="1:105" s="3" customFormat="1" ht="45" customHeight="1">
      <c r="A33" s="34" t="s">
        <v>0</v>
      </c>
      <c r="B33" s="37"/>
      <c r="C33" s="37"/>
      <c r="D33" s="37"/>
      <c r="E33" s="37"/>
      <c r="F33" s="37"/>
      <c r="G33" s="38"/>
      <c r="H33" s="34" t="s">
        <v>56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8"/>
      <c r="AP33" s="34" t="s">
        <v>69</v>
      </c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8"/>
      <c r="BF33" s="34" t="s">
        <v>70</v>
      </c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8"/>
      <c r="BV33" s="34" t="s">
        <v>194</v>
      </c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8"/>
      <c r="CL33" s="34" t="s">
        <v>195</v>
      </c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8"/>
    </row>
    <row r="34" spans="1:105" s="4" customFormat="1" ht="12.75">
      <c r="A34" s="20">
        <v>1</v>
      </c>
      <c r="B34" s="20"/>
      <c r="C34" s="20"/>
      <c r="D34" s="20"/>
      <c r="E34" s="20"/>
      <c r="F34" s="20"/>
      <c r="G34" s="20"/>
      <c r="H34" s="20">
        <v>2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>
        <v>4</v>
      </c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>
        <v>5</v>
      </c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>
        <v>6</v>
      </c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>
        <v>6</v>
      </c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</row>
    <row r="35" spans="1:105" s="5" customFormat="1" ht="15" customHeight="1">
      <c r="A35" s="15" t="s">
        <v>33</v>
      </c>
      <c r="B35" s="15"/>
      <c r="C35" s="15"/>
      <c r="D35" s="15"/>
      <c r="E35" s="15"/>
      <c r="F35" s="15"/>
      <c r="G35" s="15"/>
      <c r="H35" s="21" t="s">
        <v>93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18">
        <v>0.18</v>
      </c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>
        <v>5.87</v>
      </c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>
        <v>1.05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>
        <f>BV35*9</f>
        <v>9.450000000000001</v>
      </c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</row>
    <row r="36" spans="1:105" s="5" customFormat="1" ht="15" customHeight="1">
      <c r="A36" s="34">
        <v>2</v>
      </c>
      <c r="B36" s="35"/>
      <c r="C36" s="35"/>
      <c r="D36" s="35"/>
      <c r="E36" s="35"/>
      <c r="F36" s="35"/>
      <c r="G36" s="36"/>
      <c r="H36" s="31" t="s">
        <v>94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3"/>
      <c r="AP36" s="34">
        <v>0.01</v>
      </c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30"/>
      <c r="BF36" s="34">
        <v>44.11</v>
      </c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30"/>
      <c r="BV36" s="34">
        <v>0.4411</v>
      </c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30"/>
      <c r="CL36" s="18">
        <f>BV36*9</f>
        <v>3.9699</v>
      </c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</row>
    <row r="37" spans="1:132" s="5" customFormat="1" ht="15" customHeight="1">
      <c r="A37" s="28" t="s">
        <v>43</v>
      </c>
      <c r="B37" s="29"/>
      <c r="C37" s="29"/>
      <c r="D37" s="29"/>
      <c r="E37" s="29"/>
      <c r="F37" s="29"/>
      <c r="G37" s="30"/>
      <c r="H37" s="31" t="s">
        <v>95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3"/>
      <c r="AP37" s="34">
        <v>0.01</v>
      </c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30"/>
      <c r="BF37" s="34">
        <v>45.9</v>
      </c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30"/>
      <c r="BV37" s="34">
        <v>0.459</v>
      </c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30"/>
      <c r="CL37" s="18">
        <f>BV37*9</f>
        <v>4.131</v>
      </c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EB37" s="5">
        <f>CJ46+CL39+CM26+CJ8</f>
        <v>33119.61948</v>
      </c>
    </row>
    <row r="38" spans="1:105" s="5" customFormat="1" ht="15" customHeight="1">
      <c r="A38" s="15" t="s">
        <v>108</v>
      </c>
      <c r="B38" s="15"/>
      <c r="C38" s="15"/>
      <c r="D38" s="15"/>
      <c r="E38" s="15"/>
      <c r="F38" s="15"/>
      <c r="G38" s="15"/>
      <c r="H38" s="21" t="s">
        <v>96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18">
        <v>0.0005</v>
      </c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>
        <v>1867.23</v>
      </c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>
        <v>0.93</v>
      </c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>
        <f>BV38*9</f>
        <v>8.370000000000001</v>
      </c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</row>
    <row r="39" spans="1:105" s="5" customFormat="1" ht="14.25" customHeight="1">
      <c r="A39" s="15"/>
      <c r="B39" s="15"/>
      <c r="C39" s="15"/>
      <c r="D39" s="15"/>
      <c r="E39" s="15"/>
      <c r="F39" s="15"/>
      <c r="G39" s="15"/>
      <c r="H39" s="27" t="s">
        <v>12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7"/>
      <c r="AP39" s="18" t="s">
        <v>13</v>
      </c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 t="s">
        <v>13</v>
      </c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>
        <f>BV38+BV37+BV36+BV35</f>
        <v>2.8801</v>
      </c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9">
        <f>CL38+CL37+CL36+CL35</f>
        <v>25.920900000000003</v>
      </c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</row>
    <row r="40" ht="12" customHeight="1" hidden="1"/>
    <row r="41" spans="1:105" s="6" customFormat="1" ht="14.25">
      <c r="A41" s="22" t="s">
        <v>101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</row>
    <row r="42" spans="1:105" s="6" customFormat="1" ht="14.25">
      <c r="A42" s="6" t="s">
        <v>16</v>
      </c>
      <c r="X42" s="23" t="s">
        <v>183</v>
      </c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</row>
    <row r="43" spans="1:105" s="3" customFormat="1" ht="45" customHeight="1">
      <c r="A43" s="24" t="s">
        <v>0</v>
      </c>
      <c r="B43" s="25"/>
      <c r="C43" s="25"/>
      <c r="D43" s="25"/>
      <c r="E43" s="25"/>
      <c r="F43" s="25"/>
      <c r="G43" s="26"/>
      <c r="H43" s="24" t="s">
        <v>56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6"/>
      <c r="BD43" s="24" t="s">
        <v>73</v>
      </c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6"/>
      <c r="BT43" s="24" t="s">
        <v>83</v>
      </c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6"/>
      <c r="CJ43" s="24" t="s">
        <v>198</v>
      </c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6"/>
    </row>
    <row r="44" spans="1:105" s="4" customFormat="1" ht="12.75">
      <c r="A44" s="20">
        <v>1</v>
      </c>
      <c r="B44" s="20"/>
      <c r="C44" s="20"/>
      <c r="D44" s="20"/>
      <c r="E44" s="20"/>
      <c r="F44" s="20"/>
      <c r="G44" s="20"/>
      <c r="H44" s="20">
        <v>2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>
        <v>4</v>
      </c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>
        <v>5</v>
      </c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>
        <v>6</v>
      </c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</row>
    <row r="45" spans="1:105" s="5" customFormat="1" ht="15" customHeight="1">
      <c r="A45" s="15" t="s">
        <v>33</v>
      </c>
      <c r="B45" s="15"/>
      <c r="C45" s="15"/>
      <c r="D45" s="15"/>
      <c r="E45" s="15"/>
      <c r="F45" s="15"/>
      <c r="G45" s="15"/>
      <c r="H45" s="21" t="s">
        <v>179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>
        <f>3303*9</f>
        <v>29727</v>
      </c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</row>
    <row r="46" spans="1:105" s="5" customFormat="1" ht="15" customHeight="1">
      <c r="A46" s="15"/>
      <c r="B46" s="15"/>
      <c r="C46" s="15"/>
      <c r="D46" s="15"/>
      <c r="E46" s="15"/>
      <c r="F46" s="15"/>
      <c r="G46" s="15"/>
      <c r="H46" s="16" t="s">
        <v>12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7"/>
      <c r="BD46" s="18" t="s">
        <v>13</v>
      </c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 t="s">
        <v>13</v>
      </c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9">
        <f>CJ45</f>
        <v>29727</v>
      </c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</row>
    <row r="47" ht="1.5" customHeight="1"/>
    <row r="48" ht="12" customHeight="1" hidden="1"/>
    <row r="49" ht="12" customHeight="1" hidden="1"/>
  </sheetData>
  <sheetProtection/>
  <mergeCells count="159">
    <mergeCell ref="A2:DA2"/>
    <mergeCell ref="A4:F4"/>
    <mergeCell ref="G4:AD4"/>
    <mergeCell ref="AE4:BC4"/>
    <mergeCell ref="BD4:BS4"/>
    <mergeCell ref="BT4:CI4"/>
    <mergeCell ref="CJ4:DA4"/>
    <mergeCell ref="CJ7:DA7"/>
    <mergeCell ref="A5:F5"/>
    <mergeCell ref="G5:AD5"/>
    <mergeCell ref="AE5:BC5"/>
    <mergeCell ref="BD5:BS5"/>
    <mergeCell ref="BT5:CI5"/>
    <mergeCell ref="CJ5:DA5"/>
    <mergeCell ref="G8:AD8"/>
    <mergeCell ref="AE8:BC8"/>
    <mergeCell ref="BD8:BS8"/>
    <mergeCell ref="BT8:CI8"/>
    <mergeCell ref="CJ8:DA8"/>
    <mergeCell ref="A7:F7"/>
    <mergeCell ref="G7:AD7"/>
    <mergeCell ref="AE7:BC7"/>
    <mergeCell ref="BD7:BS7"/>
    <mergeCell ref="BT7:CI7"/>
    <mergeCell ref="A11:F11"/>
    <mergeCell ref="G11:BV11"/>
    <mergeCell ref="BW11:CL11"/>
    <mergeCell ref="CM11:DA11"/>
    <mergeCell ref="A12:F12"/>
    <mergeCell ref="G12:BV12"/>
    <mergeCell ref="BW12:CL12"/>
    <mergeCell ref="CM12:DA12"/>
    <mergeCell ref="A13:F13"/>
    <mergeCell ref="H13:BV13"/>
    <mergeCell ref="BW13:CL13"/>
    <mergeCell ref="CM13:DA13"/>
    <mergeCell ref="A14:F15"/>
    <mergeCell ref="H14:BV14"/>
    <mergeCell ref="BW14:CL15"/>
    <mergeCell ref="CM14:DA15"/>
    <mergeCell ref="H15:BV15"/>
    <mergeCell ref="A16:F16"/>
    <mergeCell ref="H16:BV16"/>
    <mergeCell ref="BW16:CL16"/>
    <mergeCell ref="CM16:DA16"/>
    <mergeCell ref="A17:F17"/>
    <mergeCell ref="H17:BV17"/>
    <mergeCell ref="BW17:CL17"/>
    <mergeCell ref="CM17:DA17"/>
    <mergeCell ref="A18:F18"/>
    <mergeCell ref="H18:BV18"/>
    <mergeCell ref="BW18:CL18"/>
    <mergeCell ref="CM18:DA18"/>
    <mergeCell ref="A19:F20"/>
    <mergeCell ref="H19:BV19"/>
    <mergeCell ref="BW19:CL20"/>
    <mergeCell ref="CM19:DA20"/>
    <mergeCell ref="H20:BV20"/>
    <mergeCell ref="A21:F21"/>
    <mergeCell ref="H21:BV21"/>
    <mergeCell ref="BW21:CL21"/>
    <mergeCell ref="CM21:DA21"/>
    <mergeCell ref="A22:F22"/>
    <mergeCell ref="H22:BV22"/>
    <mergeCell ref="BW22:CL22"/>
    <mergeCell ref="CM22:DA22"/>
    <mergeCell ref="A23:F23"/>
    <mergeCell ref="H23:BV23"/>
    <mergeCell ref="BW23:CL23"/>
    <mergeCell ref="CM23:DA23"/>
    <mergeCell ref="A24:F24"/>
    <mergeCell ref="H24:BV24"/>
    <mergeCell ref="BW24:CL24"/>
    <mergeCell ref="CM24:DA24"/>
    <mergeCell ref="A28:DA28"/>
    <mergeCell ref="A25:F25"/>
    <mergeCell ref="H25:BV25"/>
    <mergeCell ref="BW25:CL25"/>
    <mergeCell ref="CM25:DA25"/>
    <mergeCell ref="A26:F26"/>
    <mergeCell ref="G26:BV26"/>
    <mergeCell ref="BW26:CL26"/>
    <mergeCell ref="CM26:DA26"/>
    <mergeCell ref="A31:DA31"/>
    <mergeCell ref="X32:DA32"/>
    <mergeCell ref="A33:G33"/>
    <mergeCell ref="H33:AO33"/>
    <mergeCell ref="AP33:BE33"/>
    <mergeCell ref="BF33:BU33"/>
    <mergeCell ref="BV33:CK33"/>
    <mergeCell ref="CL33:DA33"/>
    <mergeCell ref="A34:G34"/>
    <mergeCell ref="H34:AO34"/>
    <mergeCell ref="AP34:BE34"/>
    <mergeCell ref="BF34:BU34"/>
    <mergeCell ref="BV34:CK34"/>
    <mergeCell ref="CL34:DA34"/>
    <mergeCell ref="A35:G35"/>
    <mergeCell ref="H35:AO35"/>
    <mergeCell ref="AP35:BE35"/>
    <mergeCell ref="BF35:BU35"/>
    <mergeCell ref="BV35:CK35"/>
    <mergeCell ref="CL35:DA35"/>
    <mergeCell ref="A36:G36"/>
    <mergeCell ref="H36:AO36"/>
    <mergeCell ref="AP36:BE36"/>
    <mergeCell ref="BF36:BU36"/>
    <mergeCell ref="BV36:CK36"/>
    <mergeCell ref="CL36:DA36"/>
    <mergeCell ref="A37:G37"/>
    <mergeCell ref="H37:AO37"/>
    <mergeCell ref="AP37:BE37"/>
    <mergeCell ref="BF37:BU37"/>
    <mergeCell ref="BV37:CK37"/>
    <mergeCell ref="CL37:DA37"/>
    <mergeCell ref="A38:G38"/>
    <mergeCell ref="H38:AO38"/>
    <mergeCell ref="AP38:BE38"/>
    <mergeCell ref="BF38:BU38"/>
    <mergeCell ref="BV38:CK38"/>
    <mergeCell ref="CL38:DA38"/>
    <mergeCell ref="BT43:CI43"/>
    <mergeCell ref="CJ43:DA43"/>
    <mergeCell ref="A39:G39"/>
    <mergeCell ref="H39:AO39"/>
    <mergeCell ref="AP39:BE39"/>
    <mergeCell ref="BF39:BU39"/>
    <mergeCell ref="BV39:CK39"/>
    <mergeCell ref="CL39:DA39"/>
    <mergeCell ref="A45:G45"/>
    <mergeCell ref="H45:BC45"/>
    <mergeCell ref="BD45:BS45"/>
    <mergeCell ref="BT45:CI45"/>
    <mergeCell ref="CJ45:DA45"/>
    <mergeCell ref="A41:DA41"/>
    <mergeCell ref="X42:DA42"/>
    <mergeCell ref="A43:G43"/>
    <mergeCell ref="H43:BC43"/>
    <mergeCell ref="BD43:BS43"/>
    <mergeCell ref="A46:G46"/>
    <mergeCell ref="H46:BC46"/>
    <mergeCell ref="BD46:BS46"/>
    <mergeCell ref="BT46:CI46"/>
    <mergeCell ref="CJ46:DA46"/>
    <mergeCell ref="A44:G44"/>
    <mergeCell ref="H44:BC44"/>
    <mergeCell ref="BD44:BS44"/>
    <mergeCell ref="BT44:CI44"/>
    <mergeCell ref="CJ44:DA44"/>
    <mergeCell ref="X10:DA10"/>
    <mergeCell ref="X3:DA3"/>
    <mergeCell ref="A6:F6"/>
    <mergeCell ref="G6:AD6"/>
    <mergeCell ref="AE6:BC6"/>
    <mergeCell ref="BD6:BS6"/>
    <mergeCell ref="BT6:CI6"/>
    <mergeCell ref="CJ6:DA6"/>
    <mergeCell ref="A9:DA9"/>
    <mergeCell ref="A8:F8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2017-01-27T05:13:43Z</cp:lastPrinted>
  <dcterms:created xsi:type="dcterms:W3CDTF">2008-10-01T13:21:49Z</dcterms:created>
  <dcterms:modified xsi:type="dcterms:W3CDTF">2017-01-27T05:16:20Z</dcterms:modified>
  <cp:category/>
  <cp:version/>
  <cp:contentType/>
  <cp:contentStatus/>
</cp:coreProperties>
</file>